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"/>
    </mc:Choice>
  </mc:AlternateContent>
  <bookViews>
    <workbookView xWindow="0" yWindow="0" windowWidth="23040" windowHeight="8328"/>
  </bookViews>
  <sheets>
    <sheet name="QUY 3" sheetId="9" r:id="rId1"/>
  </sheets>
  <definedNames>
    <definedName name="_xlnm.Print_Titles" localSheetId="0">'QUY 3'!$A:$B,'QUY 3'!$5:$5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0" i="9" l="1"/>
  <c r="T39" i="9" l="1"/>
  <c r="S39" i="9"/>
  <c r="AT26" i="9" l="1"/>
  <c r="AU26" i="9"/>
  <c r="AV26" i="9"/>
  <c r="AW26" i="9"/>
  <c r="AX26" i="9"/>
  <c r="AY26" i="9"/>
  <c r="AZ26" i="9"/>
  <c r="AS22" i="9"/>
  <c r="C31" i="9" l="1"/>
  <c r="BH40" i="9" l="1"/>
  <c r="BI40" i="9"/>
  <c r="BJ40" i="9"/>
  <c r="AZ40" i="9"/>
  <c r="BA40" i="9"/>
  <c r="BB40" i="9"/>
  <c r="BC40" i="9"/>
  <c r="BD40" i="9"/>
  <c r="BE40" i="9"/>
  <c r="BF40" i="9"/>
  <c r="AR40" i="9"/>
  <c r="AS40" i="9"/>
  <c r="AT40" i="9"/>
  <c r="AU40" i="9"/>
  <c r="AV40" i="9"/>
  <c r="AW40" i="9"/>
  <c r="AX40" i="9"/>
  <c r="AN40" i="9"/>
  <c r="AO40" i="9"/>
  <c r="AP40" i="9"/>
  <c r="AD40" i="9"/>
  <c r="AE40" i="9"/>
  <c r="AF40" i="9"/>
  <c r="AG40" i="9"/>
  <c r="AH40" i="9"/>
  <c r="Z40" i="9"/>
  <c r="AA40" i="9"/>
  <c r="AB40" i="9"/>
  <c r="D40" i="9"/>
  <c r="E40" i="9"/>
  <c r="F40" i="9"/>
  <c r="G40" i="9"/>
  <c r="H40" i="9"/>
  <c r="I40" i="9"/>
  <c r="J40" i="9"/>
  <c r="K40" i="9"/>
  <c r="L40" i="9"/>
  <c r="M40" i="9"/>
  <c r="N40" i="9"/>
  <c r="O40" i="9"/>
  <c r="E37" i="9"/>
  <c r="F37" i="9"/>
  <c r="G37" i="9"/>
  <c r="H37" i="9"/>
  <c r="I37" i="9"/>
  <c r="J37" i="9"/>
  <c r="K37" i="9"/>
  <c r="L37" i="9"/>
  <c r="AP26" i="9"/>
  <c r="AQ26" i="9"/>
  <c r="AR26" i="9"/>
  <c r="AH26" i="9"/>
  <c r="AI26" i="9"/>
  <c r="AJ26" i="9"/>
  <c r="AK26" i="9"/>
  <c r="Z26" i="9"/>
  <c r="AA26" i="9"/>
  <c r="AB26" i="9"/>
  <c r="AC26" i="9"/>
  <c r="AD26" i="9"/>
  <c r="AE26" i="9"/>
  <c r="AF26" i="9"/>
  <c r="E26" i="9"/>
  <c r="F26" i="9"/>
  <c r="E18" i="9"/>
  <c r="F18" i="9"/>
  <c r="G18" i="9"/>
  <c r="H18" i="9"/>
  <c r="I18" i="9"/>
  <c r="J18" i="9"/>
  <c r="K18" i="9"/>
  <c r="L18" i="9"/>
  <c r="AX18" i="9"/>
  <c r="C41" i="9"/>
  <c r="F12" i="9" l="1"/>
  <c r="E12" i="9"/>
  <c r="D27" i="9" l="1"/>
  <c r="D26" i="9" s="1"/>
  <c r="D18" i="9"/>
  <c r="D13" i="9"/>
  <c r="D10" i="9" l="1"/>
  <c r="BG26" i="9"/>
  <c r="BH26" i="9"/>
  <c r="BJ26" i="9"/>
  <c r="BJ18" i="9"/>
  <c r="AZ18" i="9"/>
  <c r="Z18" i="9"/>
  <c r="AH18" i="9"/>
  <c r="AJ40" i="9" l="1"/>
  <c r="AJ18" i="9"/>
  <c r="N26" i="9" l="1"/>
  <c r="N18" i="9"/>
  <c r="P40" i="9"/>
  <c r="P26" i="9"/>
  <c r="P18" i="9"/>
  <c r="AF18" i="9"/>
  <c r="AV18" i="9"/>
  <c r="R18" i="9"/>
  <c r="R26" i="9"/>
  <c r="R40" i="9"/>
  <c r="Q39" i="9"/>
  <c r="BH18" i="9"/>
  <c r="BG18" i="9"/>
  <c r="AD21" i="9"/>
  <c r="AD18" i="9" s="1"/>
  <c r="AR18" i="9"/>
  <c r="AP18" i="9"/>
  <c r="V40" i="9"/>
  <c r="V26" i="9"/>
  <c r="V18" i="9"/>
  <c r="J26" i="9"/>
  <c r="J12" i="9" s="1"/>
  <c r="X40" i="9"/>
  <c r="X26" i="9"/>
  <c r="X18" i="9"/>
  <c r="AL40" i="9"/>
  <c r="AL26" i="9"/>
  <c r="AL18" i="9" l="1"/>
  <c r="AT18" i="9" l="1"/>
  <c r="AS18" i="9"/>
  <c r="AB18" i="9"/>
  <c r="BA26" i="9"/>
  <c r="BB26" i="9"/>
  <c r="BC26" i="9"/>
  <c r="BD26" i="9"/>
  <c r="BE26" i="9"/>
  <c r="BF26" i="9"/>
  <c r="BA18" i="9"/>
  <c r="BB18" i="9"/>
  <c r="BC18" i="9"/>
  <c r="BD18" i="9"/>
  <c r="BE18" i="9"/>
  <c r="BF18" i="9"/>
  <c r="BC37" i="9"/>
  <c r="BD37" i="9"/>
  <c r="BE37" i="9"/>
  <c r="BF37" i="9"/>
  <c r="BG37" i="9"/>
  <c r="BH37" i="9"/>
  <c r="BH12" i="9" s="1"/>
  <c r="BI37" i="9"/>
  <c r="BJ37" i="9"/>
  <c r="BJ12" i="9" s="1"/>
  <c r="AT37" i="9"/>
  <c r="AU37" i="9"/>
  <c r="AV37" i="9"/>
  <c r="AV12" i="9" s="1"/>
  <c r="AW37" i="9"/>
  <c r="AX37" i="9"/>
  <c r="AY37" i="9"/>
  <c r="AZ37" i="9"/>
  <c r="BA37" i="9"/>
  <c r="BB37" i="9"/>
  <c r="AL37" i="9"/>
  <c r="AL12" i="9" s="1"/>
  <c r="AM37" i="9"/>
  <c r="AN37" i="9"/>
  <c r="AO37" i="9"/>
  <c r="AP37" i="9"/>
  <c r="AP12" i="9" s="1"/>
  <c r="AQ37" i="9"/>
  <c r="AR37" i="9"/>
  <c r="AR12" i="9" s="1"/>
  <c r="AS37" i="9"/>
  <c r="AI37" i="9"/>
  <c r="AJ37" i="9"/>
  <c r="AJ12" i="9" s="1"/>
  <c r="AK37" i="9"/>
  <c r="Y37" i="9"/>
  <c r="Z37" i="9"/>
  <c r="Z12" i="9" s="1"/>
  <c r="AA37" i="9"/>
  <c r="AB37" i="9"/>
  <c r="AC37" i="9"/>
  <c r="AD37" i="9"/>
  <c r="AD12" i="9" s="1"/>
  <c r="AE37" i="9"/>
  <c r="AF37" i="9"/>
  <c r="AF12" i="9" s="1"/>
  <c r="AG37" i="9"/>
  <c r="AH37" i="9"/>
  <c r="AH12" i="9" s="1"/>
  <c r="R37" i="9"/>
  <c r="R12" i="9" s="1"/>
  <c r="S37" i="9"/>
  <c r="T37" i="9"/>
  <c r="U37" i="9"/>
  <c r="V37" i="9"/>
  <c r="V12" i="9" s="1"/>
  <c r="W37" i="9"/>
  <c r="X37" i="9"/>
  <c r="X12" i="9" s="1"/>
  <c r="M37" i="9"/>
  <c r="N37" i="9"/>
  <c r="N12" i="9" s="1"/>
  <c r="O37" i="9"/>
  <c r="P37" i="9"/>
  <c r="P12" i="9" s="1"/>
  <c r="D37" i="9"/>
  <c r="D12" i="9" s="1"/>
  <c r="C37" i="9"/>
  <c r="T40" i="9"/>
  <c r="T26" i="9"/>
  <c r="T18" i="9"/>
  <c r="AN26" i="9"/>
  <c r="AN18" i="9"/>
  <c r="L26" i="9"/>
  <c r="L12" i="9" s="1"/>
  <c r="BD12" i="9" l="1"/>
  <c r="BF12" i="9"/>
  <c r="BC12" i="9"/>
  <c r="AN12" i="9"/>
  <c r="BA12" i="9"/>
  <c r="T12" i="9"/>
  <c r="BE12" i="9"/>
  <c r="AX12" i="9"/>
  <c r="BB12" i="9"/>
  <c r="AZ12" i="9"/>
  <c r="AB12" i="9"/>
  <c r="AT12" i="9"/>
  <c r="BG40" i="9" l="1"/>
  <c r="BG12" i="9" s="1"/>
  <c r="Y40" i="9"/>
  <c r="AC40" i="9"/>
  <c r="AS31" i="9"/>
  <c r="AS26" i="9" s="1"/>
  <c r="Q37" i="9" l="1"/>
  <c r="AU18" i="9"/>
  <c r="AW18" i="9"/>
  <c r="AY18" i="9"/>
  <c r="BI18" i="9"/>
  <c r="AI18" i="9"/>
  <c r="AK18" i="9"/>
  <c r="AM18" i="9"/>
  <c r="AO18" i="9"/>
  <c r="AQ18" i="9"/>
  <c r="S18" i="9"/>
  <c r="U18" i="9"/>
  <c r="W18" i="9"/>
  <c r="Y18" i="9"/>
  <c r="AA18" i="9"/>
  <c r="AA12" i="9" s="1"/>
  <c r="AC18" i="9"/>
  <c r="AC12" i="9" s="1"/>
  <c r="AE18" i="9"/>
  <c r="AG18" i="9"/>
  <c r="M18" i="9"/>
  <c r="O18" i="9"/>
  <c r="Q18" i="9"/>
  <c r="C18" i="9"/>
  <c r="C27" i="9"/>
  <c r="C26" i="9" s="1"/>
  <c r="C13" i="9"/>
  <c r="C10" i="9"/>
  <c r="AY65" i="9"/>
  <c r="AW65" i="9"/>
  <c r="AU65" i="9"/>
  <c r="AS65" i="9"/>
  <c r="AQ65" i="9"/>
  <c r="AM65" i="9"/>
  <c r="AK65" i="9"/>
  <c r="AI65" i="9"/>
  <c r="AG65" i="9"/>
  <c r="AE65" i="9"/>
  <c r="AC65" i="9"/>
  <c r="AA65" i="9"/>
  <c r="Y65" i="9"/>
  <c r="W65" i="9"/>
  <c r="U65" i="9"/>
  <c r="S65" i="9"/>
  <c r="Q65" i="9"/>
  <c r="O65" i="9"/>
  <c r="M65" i="9"/>
  <c r="K65" i="9"/>
  <c r="I65" i="9"/>
  <c r="G65" i="9"/>
  <c r="C65" i="9"/>
  <c r="BK50" i="9"/>
  <c r="BP45" i="9"/>
  <c r="AY43" i="9"/>
  <c r="AW43" i="9"/>
  <c r="AU43" i="9"/>
  <c r="AS43" i="9"/>
  <c r="AQ43" i="9"/>
  <c r="AM43" i="9"/>
  <c r="AK43" i="9"/>
  <c r="AI43" i="9"/>
  <c r="AG43" i="9"/>
  <c r="AE43" i="9"/>
  <c r="AC43" i="9"/>
  <c r="AA43" i="9"/>
  <c r="Y43" i="9"/>
  <c r="W43" i="9"/>
  <c r="U43" i="9"/>
  <c r="S43" i="9"/>
  <c r="Q43" i="9"/>
  <c r="O43" i="9"/>
  <c r="M43" i="9"/>
  <c r="K43" i="9"/>
  <c r="I43" i="9"/>
  <c r="G43" i="9"/>
  <c r="C43" i="9"/>
  <c r="AY40" i="9"/>
  <c r="AQ40" i="9"/>
  <c r="AM40" i="9"/>
  <c r="AK40" i="9"/>
  <c r="AI40" i="9"/>
  <c r="W40" i="9"/>
  <c r="U40" i="9"/>
  <c r="S40" i="9"/>
  <c r="Q40" i="9"/>
  <c r="C40" i="9"/>
  <c r="BI26" i="9"/>
  <c r="AO26" i="9"/>
  <c r="AM26" i="9"/>
  <c r="AG26" i="9"/>
  <c r="Y26" i="9"/>
  <c r="W26" i="9"/>
  <c r="U26" i="9"/>
  <c r="S26" i="9"/>
  <c r="Q26" i="9"/>
  <c r="O26" i="9"/>
  <c r="M26" i="9"/>
  <c r="K26" i="9"/>
  <c r="K12" i="9" s="1"/>
  <c r="I26" i="9"/>
  <c r="I12" i="9" s="1"/>
  <c r="H26" i="9"/>
  <c r="H12" i="9" s="1"/>
  <c r="G26" i="9"/>
  <c r="G12" i="9" s="1"/>
  <c r="Y12" i="9" l="1"/>
  <c r="U12" i="9"/>
  <c r="O12" i="9"/>
  <c r="BI12" i="9"/>
  <c r="W12" i="9"/>
  <c r="S12" i="9"/>
  <c r="C12" i="9"/>
  <c r="Q12" i="9"/>
  <c r="M12" i="9"/>
  <c r="AE12" i="9"/>
  <c r="AM12" i="9"/>
  <c r="AQ12" i="9"/>
  <c r="AS12" i="9"/>
  <c r="AY12" i="9"/>
  <c r="AU12" i="9"/>
  <c r="AO12" i="9"/>
  <c r="AK12" i="9"/>
  <c r="AG12" i="9"/>
  <c r="AW12" i="9"/>
  <c r="AI12" i="9"/>
  <c r="BO43" i="9"/>
  <c r="BO65" i="9"/>
  <c r="BK43" i="9"/>
  <c r="BK46" i="9" s="1"/>
</calcChain>
</file>

<file path=xl/sharedStrings.xml><?xml version="1.0" encoding="utf-8"?>
<sst xmlns="http://schemas.openxmlformats.org/spreadsheetml/2006/main" count="194" uniqueCount="107">
  <si>
    <t xml:space="preserve">  Đơn vị: Sở Y tế Nghệ An</t>
  </si>
  <si>
    <t>ĐVT: Triệu đồng</t>
  </si>
  <si>
    <t>ĐVT: triệu đồng</t>
  </si>
  <si>
    <t xml:space="preserve">
TT </t>
  </si>
  <si>
    <t>Nội dung</t>
  </si>
  <si>
    <t>VP Sở Y tế</t>
  </si>
  <si>
    <t>BV sản Nhi</t>
  </si>
  <si>
    <t>BV Phổi</t>
  </si>
  <si>
    <t>BV Tâm thần</t>
  </si>
  <si>
    <t>BV Y học cổ truyền</t>
  </si>
  <si>
    <t>BV phục hồi chức năng</t>
  </si>
  <si>
    <t>BV Nội tiết</t>
  </si>
  <si>
    <t>BV ĐK Tây Bắc</t>
  </si>
  <si>
    <t>BV ĐK Tây Nam</t>
  </si>
  <si>
    <t>BV Ung bướu</t>
  </si>
  <si>
    <t>BV Chấn thương</t>
  </si>
  <si>
    <t>BV Mắt</t>
  </si>
  <si>
    <t>BV ĐK Nghi Lộc</t>
  </si>
  <si>
    <t>BV ĐK Diễn Châu</t>
  </si>
  <si>
    <t>BV ĐK Quỳnh Lưu</t>
  </si>
  <si>
    <t>BV ĐK Yên Thành</t>
  </si>
  <si>
    <t>BV ĐK Đô Lương</t>
  </si>
  <si>
    <t>BV ĐK Thanh Chương</t>
  </si>
  <si>
    <t>BV ĐK TP Vinh</t>
  </si>
  <si>
    <t>BV da liễu</t>
  </si>
  <si>
    <t>TT kiểm soát Bệnh tật</t>
  </si>
  <si>
    <t>TT Kiểm nghiệm</t>
  </si>
  <si>
    <t>TT giám định y khoa</t>
  </si>
  <si>
    <t>TT  HH truyền máu</t>
  </si>
  <si>
    <t>TT Pháp y</t>
  </si>
  <si>
    <t>Dự toán năm</t>
  </si>
  <si>
    <t>I</t>
  </si>
  <si>
    <t>Tổng số thu, chi, nộp NS phí, lệ phí</t>
  </si>
  <si>
    <t>Số thu phí, lệ phí</t>
  </si>
  <si>
    <t>Số phí nộp NSNN</t>
  </si>
  <si>
    <t>Số được phép chi từ nguồn phí để lại</t>
  </si>
  <si>
    <t>Số ước đã chi</t>
  </si>
  <si>
    <t>Dự toán chi NSNN</t>
  </si>
  <si>
    <t>KP quản lý hành chính</t>
  </si>
  <si>
    <t>1.1</t>
  </si>
  <si>
    <t>KP hoạt động sự nghiệp</t>
  </si>
  <si>
    <t>2.1</t>
  </si>
  <si>
    <t>KPCTMT Quốc gia</t>
  </si>
  <si>
    <t>KP chương trình nông thôn mới</t>
  </si>
  <si>
    <t>KP CT nâng cao thể trạng, tầm vóc người dân tộc thiểu số PC suy dinh dưỡng trẻ em</t>
  </si>
  <si>
    <t>Kinh phí XDCB</t>
  </si>
  <si>
    <t>KP Chương trình mục tiêu y tế- Dân số</t>
  </si>
  <si>
    <t>PC một số BTN NH và các bệnh không lây nhiễm</t>
  </si>
  <si>
    <t xml:space="preserve">Hoạt động phòng, chống Phong </t>
  </si>
  <si>
    <t xml:space="preserve">PC  Lao </t>
  </si>
  <si>
    <t xml:space="preserve">PC  sốt rét </t>
  </si>
  <si>
    <t xml:space="preserve"> PC Sốt xuất huyết</t>
  </si>
  <si>
    <t>Bảo vệ sức khỏe Tâm thần</t>
  </si>
  <si>
    <t xml:space="preserve">Hoạt động PC  đái tháo đường </t>
  </si>
  <si>
    <t xml:space="preserve">Bệnh phổi tắc nghẽn mãn tính </t>
  </si>
  <si>
    <t xml:space="preserve">Hoạt động Y tế học đường </t>
  </si>
  <si>
    <t xml:space="preserve">PC Ung thư </t>
  </si>
  <si>
    <t>Hoạt động PC  Tim mạch, Tăng huyết áp</t>
  </si>
  <si>
    <t>Tiêm chủng mở rộng</t>
  </si>
  <si>
    <t xml:space="preserve"> Dân số và Phát triển</t>
  </si>
  <si>
    <t>3,3,1</t>
  </si>
  <si>
    <t>HĐ Dân số KHHGĐ</t>
  </si>
  <si>
    <t>3,3,2</t>
  </si>
  <si>
    <t>HĐ CSSKSS</t>
  </si>
  <si>
    <t>3,3,3</t>
  </si>
  <si>
    <t>HĐ cải thiện tình trạng dinh dưỡng trẻ em</t>
  </si>
  <si>
    <t>An toàn thực phẩm</t>
  </si>
  <si>
    <t>Phòng chống HIV/AIDS</t>
  </si>
  <si>
    <t xml:space="preserve">Đảm bảo máu an toàn </t>
  </si>
  <si>
    <t>Quân dân y kết hợp</t>
  </si>
  <si>
    <t>Theo dõi, giám sát, truyền thông</t>
  </si>
  <si>
    <t>KP Chương trình mục tiêu - trung ương</t>
  </si>
  <si>
    <t xml:space="preserve">PC  Phong </t>
  </si>
  <si>
    <t>Bảo vệ  SK Tâm thần</t>
  </si>
  <si>
    <t xml:space="preserve">PC  đái tháo đường </t>
  </si>
  <si>
    <t xml:space="preserve">Bệnh phổi tắc nghẽn </t>
  </si>
  <si>
    <t xml:space="preserve"> Y tế học đường </t>
  </si>
  <si>
    <t>PC  Tim mạch, Tăng huyết áp</t>
  </si>
  <si>
    <t>cải thiện tình trạng dinh dưỡng trẻ em</t>
  </si>
  <si>
    <t>3.3.4</t>
  </si>
  <si>
    <t>HĐ PHCN người khuyết tật</t>
  </si>
  <si>
    <t>3.3.5</t>
  </si>
  <si>
    <t>HĐ chăm sóc sức khỏe người cao tuổi</t>
  </si>
  <si>
    <t>Kinh phí không tự chủ 2024 chuyển 2025</t>
  </si>
  <si>
    <t>Kinh phí không tự chủ 2025</t>
  </si>
  <si>
    <t xml:space="preserve"> Kinh phí  tự chủ 2024 chuyển 2025</t>
  </si>
  <si>
    <t xml:space="preserve"> Kinh phí  tự chủ 2025</t>
  </si>
  <si>
    <t xml:space="preserve">KP đối ứng các Dự án </t>
  </si>
  <si>
    <t>CTMT 2024 chuyển sang</t>
  </si>
  <si>
    <t>CTMT 2025,  gồm:</t>
  </si>
  <si>
    <t>KP ghi thu ghi chi nước ngoài thuộc nguồn thu NS địa phương</t>
  </si>
  <si>
    <t>KP 2024 chuyển sang 2025</t>
  </si>
  <si>
    <t>KP năm 2025</t>
  </si>
  <si>
    <t>Kinh phí 2024 chuyển 2025</t>
  </si>
  <si>
    <t>Kinh phí 2025</t>
  </si>
  <si>
    <t>Kinh phí  tự chủ 2025</t>
  </si>
  <si>
    <t>KP CTMT phát triển KTXH vùng đồng bào dân tộc thiểu số và miền núi.</t>
  </si>
  <si>
    <t>CTMT giảm nghèo bền vững</t>
  </si>
  <si>
    <t>Trung tâm bảo trợ xã hội</t>
  </si>
  <si>
    <t>Làng trẻ em SOS</t>
  </si>
  <si>
    <t>Trung tâm công tác xã hội</t>
  </si>
  <si>
    <t>Quỹ bảo trợ trẻ em</t>
  </si>
  <si>
    <t>KP 2024  chuyển 2025</t>
  </si>
  <si>
    <t>BV hữu nghị đa khoa</t>
  </si>
  <si>
    <t>CÔNG KHAI TÌNH HÌNH THỰC HIỆN  DỰ TOÁN  NGÂN SÁCH QUÝ 3 NĂM 2025</t>
  </si>
  <si>
    <t>Ước thực hiện quý 3</t>
  </si>
  <si>
    <t>(kèm theo Quyết định số  1733/QĐ-SYT ngày 15 tháng 10 năm 2025 của Sở Y tế Nghệ 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</si>
</sst>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#,##0.0"/>
    <numFmt numFmtId="166" formatCode="#,##0.000"/>
  </numFmts>
  <fonts count="31" x14ac:knownFonts="1">
    <font>
      <sz val="11"/>
      <color theme="1"/>
      <name val="Calibri"/>
      <charset val="163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.Vn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.VnTime"/>
      <family val="2"/>
    </font>
    <font>
      <i/>
      <sz val="10"/>
      <name val="Times New Roman"/>
      <family val="1"/>
    </font>
    <font>
      <i/>
      <sz val="10"/>
      <name val=".VnTime"/>
      <family val="2"/>
    </font>
    <font>
      <sz val="10"/>
      <name val=".VnTime"/>
      <family val="2"/>
    </font>
    <font>
      <b/>
      <i/>
      <sz val="10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5" fillId="0" borderId="0"/>
  </cellStyleXfs>
  <cellXfs count="183">
    <xf numFmtId="0" fontId="0" fillId="0" borderId="0" xfId="0"/>
    <xf numFmtId="0" fontId="9" fillId="0" borderId="6" xfId="0" applyFont="1" applyBorder="1" applyAlignment="1">
      <alignment horizontal="center"/>
    </xf>
    <xf numFmtId="3" fontId="10" fillId="0" borderId="6" xfId="6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6" xfId="0" applyFont="1" applyBorder="1" applyAlignment="1">
      <alignment horizontal="center"/>
    </xf>
    <xf numFmtId="3" fontId="11" fillId="0" borderId="6" xfId="6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3" fontId="10" fillId="0" borderId="8" xfId="6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3" fontId="10" fillId="0" borderId="1" xfId="6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13" fillId="0" borderId="0" xfId="0" applyNumberFormat="1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vertical="center" wrapText="1"/>
    </xf>
    <xf numFmtId="3" fontId="20" fillId="0" borderId="7" xfId="0" applyNumberFormat="1" applyFont="1" applyBorder="1" applyAlignment="1">
      <alignment vertical="center" wrapText="1"/>
    </xf>
    <xf numFmtId="3" fontId="20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20" fillId="0" borderId="0" xfId="0" applyFont="1"/>
    <xf numFmtId="0" fontId="20" fillId="0" borderId="6" xfId="0" applyFont="1" applyBorder="1" applyAlignment="1">
      <alignment horizontal="center"/>
    </xf>
    <xf numFmtId="0" fontId="20" fillId="0" borderId="6" xfId="0" applyFont="1" applyBorder="1" applyAlignment="1">
      <alignment vertical="center" wrapText="1"/>
    </xf>
    <xf numFmtId="3" fontId="20" fillId="0" borderId="6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3" fontId="8" fillId="0" borderId="6" xfId="6" applyNumberFormat="1" applyFont="1" applyBorder="1" applyAlignment="1">
      <alignment horizontal="right" vertical="center"/>
    </xf>
    <xf numFmtId="165" fontId="8" fillId="0" borderId="6" xfId="6" applyNumberFormat="1" applyFont="1" applyBorder="1" applyAlignment="1">
      <alignment horizontal="right" vertical="center"/>
    </xf>
    <xf numFmtId="0" fontId="8" fillId="0" borderId="0" xfId="0" applyFont="1"/>
    <xf numFmtId="0" fontId="21" fillId="0" borderId="0" xfId="0" applyFont="1" applyAlignment="1">
      <alignment vertical="center"/>
    </xf>
    <xf numFmtId="3" fontId="8" fillId="0" borderId="0" xfId="6" applyNumberFormat="1" applyFont="1" applyAlignment="1">
      <alignment horizontal="right" vertical="center"/>
    </xf>
    <xf numFmtId="0" fontId="22" fillId="0" borderId="6" xfId="0" applyFont="1" applyBorder="1" applyAlignment="1">
      <alignment horizontal="center"/>
    </xf>
    <xf numFmtId="4" fontId="8" fillId="0" borderId="6" xfId="6" applyNumberFormat="1" applyFont="1" applyBorder="1" applyAlignment="1">
      <alignment horizontal="right" vertical="center"/>
    </xf>
    <xf numFmtId="3" fontId="20" fillId="0" borderId="6" xfId="6" applyNumberFormat="1" applyFont="1" applyBorder="1" applyAlignment="1">
      <alignment horizontal="right" vertical="center"/>
    </xf>
    <xf numFmtId="4" fontId="20" fillId="0" borderId="6" xfId="6" applyNumberFormat="1" applyFont="1" applyBorder="1" applyAlignment="1">
      <alignment horizontal="right" vertical="center"/>
    </xf>
    <xf numFmtId="165" fontId="20" fillId="0" borderId="6" xfId="6" applyNumberFormat="1" applyFont="1" applyBorder="1" applyAlignment="1">
      <alignment horizontal="right" vertical="center"/>
    </xf>
    <xf numFmtId="0" fontId="10" fillId="0" borderId="8" xfId="0" applyFont="1" applyBorder="1" applyAlignment="1">
      <alignment wrapText="1"/>
    </xf>
    <xf numFmtId="4" fontId="11" fillId="0" borderId="6" xfId="0" applyNumberFormat="1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3" fontId="20" fillId="0" borderId="7" xfId="0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8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22" fillId="0" borderId="6" xfId="11" applyFont="1" applyBorder="1" applyAlignment="1">
      <alignment vertical="center" wrapText="1"/>
    </xf>
    <xf numFmtId="3" fontId="24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3" fontId="20" fillId="0" borderId="6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22" fillId="0" borderId="8" xfId="0" applyFont="1" applyBorder="1" applyAlignment="1">
      <alignment vertical="center" wrapText="1"/>
    </xf>
    <xf numFmtId="3" fontId="22" fillId="0" borderId="6" xfId="6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/>
    <xf numFmtId="165" fontId="22" fillId="0" borderId="6" xfId="6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9" fillId="0" borderId="11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4" fontId="14" fillId="0" borderId="0" xfId="0" applyNumberFormat="1" applyFont="1"/>
    <xf numFmtId="3" fontId="14" fillId="0" borderId="0" xfId="0" applyNumberFormat="1" applyFont="1" applyFill="1"/>
    <xf numFmtId="3" fontId="13" fillId="0" borderId="0" xfId="0" applyNumberFormat="1" applyFont="1" applyFill="1"/>
    <xf numFmtId="4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4" fontId="17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center"/>
    </xf>
    <xf numFmtId="3" fontId="14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 applyFill="1" applyAlignment="1">
      <alignment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vertical="center" wrapText="1"/>
    </xf>
    <xf numFmtId="165" fontId="20" fillId="0" borderId="7" xfId="0" applyNumberFormat="1" applyFont="1" applyBorder="1" applyAlignment="1">
      <alignment vertical="center" wrapText="1"/>
    </xf>
    <xf numFmtId="4" fontId="20" fillId="0" borderId="6" xfId="0" applyNumberFormat="1" applyFont="1" applyBorder="1" applyAlignment="1">
      <alignment vertical="center" wrapText="1"/>
    </xf>
    <xf numFmtId="3" fontId="20" fillId="0" borderId="6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165" fontId="20" fillId="0" borderId="6" xfId="0" applyNumberFormat="1" applyFont="1" applyBorder="1" applyAlignment="1">
      <alignment vertical="center" wrapText="1"/>
    </xf>
    <xf numFmtId="1" fontId="8" fillId="0" borderId="6" xfId="7" applyNumberFormat="1" applyFont="1" applyBorder="1" applyAlignment="1">
      <alignment horizontal="right" vertical="center"/>
    </xf>
    <xf numFmtId="4" fontId="8" fillId="0" borderId="6" xfId="7" applyNumberFormat="1" applyFont="1" applyBorder="1" applyAlignment="1">
      <alignment horizontal="right" vertical="center"/>
    </xf>
    <xf numFmtId="1" fontId="8" fillId="0" borderId="6" xfId="7" applyNumberFormat="1" applyFont="1" applyFill="1" applyBorder="1" applyAlignment="1">
      <alignment horizontal="right" vertical="center"/>
    </xf>
    <xf numFmtId="1" fontId="8" fillId="0" borderId="6" xfId="6" applyNumberFormat="1" applyFont="1" applyBorder="1" applyAlignment="1">
      <alignment horizontal="right" vertical="center"/>
    </xf>
    <xf numFmtId="3" fontId="8" fillId="0" borderId="6" xfId="10" applyNumberFormat="1" applyFont="1" applyBorder="1" applyAlignment="1">
      <alignment horizontal="right" vertical="center"/>
    </xf>
    <xf numFmtId="3" fontId="8" fillId="0" borderId="6" xfId="10" applyNumberFormat="1" applyFont="1" applyFill="1" applyBorder="1" applyAlignment="1">
      <alignment horizontal="right" vertical="center"/>
    </xf>
    <xf numFmtId="3" fontId="8" fillId="0" borderId="6" xfId="7" applyNumberFormat="1" applyFont="1" applyBorder="1" applyAlignment="1">
      <alignment horizontal="right" vertical="center"/>
    </xf>
    <xf numFmtId="3" fontId="8" fillId="0" borderId="6" xfId="7" applyNumberFormat="1" applyFont="1" applyFill="1" applyBorder="1" applyAlignment="1">
      <alignment horizontal="right" vertical="center"/>
    </xf>
    <xf numFmtId="165" fontId="8" fillId="0" borderId="6" xfId="10" applyNumberFormat="1" applyFont="1" applyBorder="1" applyAlignment="1">
      <alignment horizontal="right" vertical="center"/>
    </xf>
    <xf numFmtId="3" fontId="8" fillId="0" borderId="6" xfId="6" applyNumberFormat="1" applyFont="1" applyFill="1" applyBorder="1" applyAlignment="1">
      <alignment horizontal="right" vertical="center"/>
    </xf>
    <xf numFmtId="165" fontId="20" fillId="0" borderId="6" xfId="6" applyNumberFormat="1" applyFont="1" applyFill="1" applyBorder="1" applyAlignment="1">
      <alignment horizontal="right" vertical="center"/>
    </xf>
    <xf numFmtId="3" fontId="22" fillId="0" borderId="6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3" fontId="22" fillId="0" borderId="6" xfId="0" applyNumberFormat="1" applyFont="1" applyFill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vertical="center" wrapText="1"/>
    </xf>
    <xf numFmtId="3" fontId="11" fillId="0" borderId="6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3" fontId="20" fillId="0" borderId="7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3" fontId="8" fillId="0" borderId="10" xfId="0" applyNumberFormat="1" applyFont="1" applyFill="1" applyBorder="1" applyAlignment="1">
      <alignment horizontal="right" vertical="center" wrapText="1"/>
    </xf>
    <xf numFmtId="4" fontId="20" fillId="0" borderId="6" xfId="0" applyNumberFormat="1" applyFont="1" applyBorder="1" applyAlignment="1">
      <alignment horizontal="right" vertical="center" wrapText="1"/>
    </xf>
    <xf numFmtId="3" fontId="20" fillId="0" borderId="6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3" fontId="20" fillId="0" borderId="1" xfId="0" applyNumberFormat="1" applyFont="1" applyBorder="1" applyAlignment="1">
      <alignment horizontal="center" vertical="center" wrapText="1"/>
    </xf>
    <xf numFmtId="3" fontId="20" fillId="0" borderId="6" xfId="6" applyNumberFormat="1" applyFont="1" applyFill="1" applyBorder="1" applyAlignment="1">
      <alignment horizontal="right" vertical="center"/>
    </xf>
    <xf numFmtId="166" fontId="11" fillId="0" borderId="6" xfId="0" applyNumberFormat="1" applyFont="1" applyBorder="1" applyAlignment="1">
      <alignment vertical="center" wrapText="1"/>
    </xf>
    <xf numFmtId="165" fontId="11" fillId="0" borderId="6" xfId="0" applyNumberFormat="1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1" fillId="0" borderId="8" xfId="0" applyFont="1" applyBorder="1" applyAlignment="1">
      <alignment wrapText="1"/>
    </xf>
    <xf numFmtId="3" fontId="27" fillId="0" borderId="11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</cellXfs>
  <cellStyles count="12">
    <cellStyle name="Comma 2" xfId="1"/>
    <cellStyle name="Comma 3" xfId="2"/>
    <cellStyle name="Comma 4" xfId="3"/>
    <cellStyle name="Normal" xfId="0" builtinId="0"/>
    <cellStyle name="Normal 2" xfId="4"/>
    <cellStyle name="Normal 2 2" xfId="5"/>
    <cellStyle name="Normal 24" xfId="6"/>
    <cellStyle name="Normal 3" xfId="7"/>
    <cellStyle name="Normal 4" xfId="8"/>
    <cellStyle name="Normal 5" xfId="9"/>
    <cellStyle name="Normal 8" xfId="10"/>
    <cellStyle name="Normal_Tong hop DT 2007 ngay 5-10 phong Van xa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Y88"/>
  <sheetViews>
    <sheetView tabSelected="1" workbookViewId="0">
      <pane xSplit="2" ySplit="5" topLeftCell="C39" activePane="bottomRight" state="frozenSplit"/>
      <selection pane="topRight"/>
      <selection pane="bottomLeft"/>
      <selection pane="bottomRight" activeCell="C42" sqref="C42"/>
    </sheetView>
  </sheetViews>
  <sheetFormatPr defaultColWidth="9.109375" defaultRowHeight="18" x14ac:dyDescent="0.35"/>
  <cols>
    <col min="1" max="1" width="5" style="24" customWidth="1"/>
    <col min="2" max="2" width="31.5546875" style="25" customWidth="1"/>
    <col min="3" max="4" width="7.33203125" style="26" customWidth="1"/>
    <col min="5" max="5" width="6" style="26" customWidth="1"/>
    <col min="6" max="6" width="6.44140625" style="26" customWidth="1"/>
    <col min="7" max="7" width="6.33203125" style="107" customWidth="1"/>
    <col min="8" max="8" width="6" style="107" customWidth="1"/>
    <col min="9" max="10" width="6.44140625" style="107" customWidth="1"/>
    <col min="11" max="12" width="6.88671875" style="107" customWidth="1"/>
    <col min="13" max="14" width="6.5546875" style="27" customWidth="1"/>
    <col min="15" max="16" width="7" style="27" customWidth="1"/>
    <col min="17" max="17" width="6.5546875" style="108" customWidth="1"/>
    <col min="18" max="18" width="7.109375" style="108" customWidth="1"/>
    <col min="19" max="19" width="7.5546875" style="27" customWidth="1"/>
    <col min="20" max="20" width="6.5546875" style="27" customWidth="1"/>
    <col min="21" max="22" width="6.88671875" style="27" customWidth="1"/>
    <col min="23" max="24" width="7.33203125" style="110" customWidth="1"/>
    <col min="25" max="26" width="6.33203125" style="110" customWidth="1"/>
    <col min="27" max="28" width="6.88671875" style="27" customWidth="1"/>
    <col min="29" max="38" width="8.44140625" style="27" customWidth="1"/>
    <col min="39" max="39" width="8.77734375" style="27" customWidth="1"/>
    <col min="40" max="40" width="6.88671875" style="27" customWidth="1"/>
    <col min="41" max="42" width="10" style="27" customWidth="1"/>
    <col min="43" max="44" width="8.44140625" style="27" customWidth="1"/>
    <col min="45" max="48" width="8.44140625" style="110" customWidth="1"/>
    <col min="49" max="62" width="8.44140625" style="27" customWidth="1"/>
    <col min="63" max="63" width="10" style="27" customWidth="1"/>
    <col min="64" max="66" width="6.44140625" style="27" hidden="1" customWidth="1"/>
    <col min="67" max="67" width="9.109375" style="25" hidden="1" customWidth="1"/>
    <col min="68" max="78" width="9.109375" style="25"/>
    <col min="79" max="16384" width="9.109375" style="23"/>
  </cols>
  <sheetData>
    <row r="1" spans="1:103" x14ac:dyDescent="0.35">
      <c r="A1" s="173" t="s">
        <v>0</v>
      </c>
      <c r="B1" s="173"/>
      <c r="C1" s="21"/>
      <c r="D1" s="21"/>
      <c r="E1" s="21"/>
      <c r="F1" s="21"/>
      <c r="G1" s="21"/>
      <c r="H1" s="21"/>
      <c r="I1" s="21"/>
      <c r="J1" s="21"/>
      <c r="K1" s="21"/>
      <c r="L1" s="21"/>
      <c r="M1" s="99"/>
      <c r="N1" s="99"/>
      <c r="O1" s="99"/>
      <c r="P1" s="99"/>
      <c r="Q1" s="100"/>
      <c r="R1" s="100"/>
      <c r="S1" s="99"/>
      <c r="T1" s="99"/>
      <c r="U1" s="99"/>
      <c r="V1" s="99"/>
      <c r="W1" s="101"/>
      <c r="X1" s="101"/>
      <c r="Y1" s="101"/>
      <c r="Z1" s="101"/>
      <c r="AA1" s="99"/>
      <c r="AB1" s="99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102"/>
      <c r="AT1" s="102"/>
      <c r="AU1" s="102"/>
      <c r="AV1" s="102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2"/>
      <c r="CY1" s="22"/>
    </row>
    <row r="2" spans="1:103" x14ac:dyDescent="0.35">
      <c r="A2" s="174" t="s">
        <v>104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95"/>
      <c r="P2" s="95"/>
      <c r="Q2" s="103"/>
      <c r="R2" s="103"/>
      <c r="S2" s="95"/>
      <c r="T2" s="95"/>
      <c r="U2" s="95"/>
      <c r="V2" s="95"/>
      <c r="W2" s="104"/>
      <c r="X2" s="104"/>
      <c r="Y2" s="104"/>
      <c r="Z2" s="104"/>
      <c r="AA2" s="95"/>
      <c r="AB2" s="95"/>
      <c r="AC2" s="95"/>
      <c r="AD2" s="95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102"/>
      <c r="AT2" s="102"/>
      <c r="AU2" s="102"/>
      <c r="AV2" s="102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2"/>
      <c r="CY2" s="22"/>
    </row>
    <row r="3" spans="1:103" x14ac:dyDescent="0.35">
      <c r="A3" s="175" t="s">
        <v>106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96"/>
      <c r="P3" s="96"/>
      <c r="Q3" s="105"/>
      <c r="R3" s="105"/>
      <c r="S3" s="96"/>
      <c r="T3" s="96"/>
      <c r="U3" s="96"/>
      <c r="V3" s="96"/>
      <c r="W3" s="106"/>
      <c r="X3" s="106"/>
      <c r="Y3" s="106"/>
      <c r="Z3" s="106"/>
      <c r="AA3" s="96"/>
      <c r="AB3" s="96"/>
      <c r="AC3" s="96"/>
      <c r="AD3" s="96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102"/>
      <c r="AT3" s="102"/>
      <c r="AU3" s="102"/>
      <c r="AV3" s="102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2"/>
      <c r="CY3" s="22"/>
    </row>
    <row r="4" spans="1:103" ht="18.75" customHeight="1" x14ac:dyDescent="0.35">
      <c r="K4" s="170"/>
      <c r="L4" s="170"/>
      <c r="M4" s="94"/>
      <c r="N4" s="94"/>
      <c r="P4" s="180" t="s">
        <v>2</v>
      </c>
      <c r="Q4" s="180"/>
      <c r="R4" s="180"/>
      <c r="U4" s="170"/>
      <c r="V4" s="170"/>
      <c r="W4" s="179"/>
      <c r="X4" s="179"/>
      <c r="Y4" s="179"/>
      <c r="Z4" s="179"/>
      <c r="AA4" s="179"/>
      <c r="AB4" s="97"/>
      <c r="AC4" s="94"/>
      <c r="AD4" s="170" t="s">
        <v>1</v>
      </c>
      <c r="AE4" s="170"/>
      <c r="AF4" s="170"/>
      <c r="AM4" s="170"/>
      <c r="AN4" s="170"/>
      <c r="AO4" s="94"/>
      <c r="AP4" s="169" t="s">
        <v>2</v>
      </c>
      <c r="AQ4" s="169"/>
      <c r="AR4" s="109"/>
      <c r="AU4" s="169"/>
      <c r="AV4" s="169"/>
      <c r="BA4" s="94"/>
      <c r="BB4" s="94"/>
      <c r="BC4" s="170" t="s">
        <v>2</v>
      </c>
      <c r="BD4" s="170"/>
      <c r="BE4" s="94"/>
      <c r="BF4" s="94"/>
      <c r="BG4" s="94"/>
      <c r="BH4" s="170" t="s">
        <v>2</v>
      </c>
      <c r="BI4" s="170"/>
      <c r="BJ4" s="170"/>
    </row>
    <row r="5" spans="1:103" s="4" customFormat="1" ht="86.25" customHeight="1" x14ac:dyDescent="0.3">
      <c r="A5" s="85" t="s">
        <v>3</v>
      </c>
      <c r="B5" s="85" t="s">
        <v>4</v>
      </c>
      <c r="C5" s="171" t="s">
        <v>5</v>
      </c>
      <c r="D5" s="172"/>
      <c r="E5" s="176" t="s">
        <v>103</v>
      </c>
      <c r="F5" s="177"/>
      <c r="G5" s="176" t="s">
        <v>6</v>
      </c>
      <c r="H5" s="177"/>
      <c r="I5" s="176" t="s">
        <v>7</v>
      </c>
      <c r="J5" s="178"/>
      <c r="K5" s="176" t="s">
        <v>8</v>
      </c>
      <c r="L5" s="178"/>
      <c r="M5" s="176" t="s">
        <v>9</v>
      </c>
      <c r="N5" s="178"/>
      <c r="O5" s="176" t="s">
        <v>10</v>
      </c>
      <c r="P5" s="178"/>
      <c r="Q5" s="176" t="s">
        <v>11</v>
      </c>
      <c r="R5" s="178"/>
      <c r="S5" s="176" t="s">
        <v>12</v>
      </c>
      <c r="T5" s="178"/>
      <c r="U5" s="176" t="s">
        <v>13</v>
      </c>
      <c r="V5" s="178"/>
      <c r="W5" s="171" t="s">
        <v>14</v>
      </c>
      <c r="X5" s="181"/>
      <c r="Y5" s="176" t="s">
        <v>15</v>
      </c>
      <c r="Z5" s="178"/>
      <c r="AA5" s="176" t="s">
        <v>16</v>
      </c>
      <c r="AB5" s="178"/>
      <c r="AC5" s="176" t="s">
        <v>17</v>
      </c>
      <c r="AD5" s="178"/>
      <c r="AE5" s="176" t="s">
        <v>18</v>
      </c>
      <c r="AF5" s="178"/>
      <c r="AG5" s="176" t="s">
        <v>19</v>
      </c>
      <c r="AH5" s="178"/>
      <c r="AI5" s="171" t="s">
        <v>20</v>
      </c>
      <c r="AJ5" s="181"/>
      <c r="AK5" s="176" t="s">
        <v>21</v>
      </c>
      <c r="AL5" s="178"/>
      <c r="AM5" s="176" t="s">
        <v>22</v>
      </c>
      <c r="AN5" s="178"/>
      <c r="AO5" s="176" t="s">
        <v>23</v>
      </c>
      <c r="AP5" s="178"/>
      <c r="AQ5" s="176" t="s">
        <v>24</v>
      </c>
      <c r="AR5" s="178"/>
      <c r="AS5" s="171" t="s">
        <v>25</v>
      </c>
      <c r="AT5" s="181"/>
      <c r="AU5" s="171" t="s">
        <v>26</v>
      </c>
      <c r="AV5" s="181"/>
      <c r="AW5" s="171" t="s">
        <v>27</v>
      </c>
      <c r="AX5" s="181"/>
      <c r="AY5" s="176" t="s">
        <v>28</v>
      </c>
      <c r="AZ5" s="178"/>
      <c r="BA5" s="176" t="s">
        <v>98</v>
      </c>
      <c r="BB5" s="178"/>
      <c r="BC5" s="176" t="s">
        <v>99</v>
      </c>
      <c r="BD5" s="178"/>
      <c r="BE5" s="176" t="s">
        <v>100</v>
      </c>
      <c r="BF5" s="178"/>
      <c r="BG5" s="176" t="s">
        <v>101</v>
      </c>
      <c r="BH5" s="178"/>
      <c r="BI5" s="182" t="s">
        <v>29</v>
      </c>
      <c r="BJ5" s="182"/>
      <c r="BK5" s="86"/>
      <c r="BL5" s="86"/>
      <c r="BM5" s="86"/>
      <c r="BN5" s="86"/>
    </row>
    <row r="6" spans="1:103" s="4" customFormat="1" ht="70.2" customHeight="1" x14ac:dyDescent="0.3">
      <c r="A6" s="85"/>
      <c r="B6" s="85"/>
      <c r="C6" s="111" t="s">
        <v>30</v>
      </c>
      <c r="D6" s="111" t="s">
        <v>105</v>
      </c>
      <c r="E6" s="111" t="s">
        <v>30</v>
      </c>
      <c r="F6" s="111" t="s">
        <v>105</v>
      </c>
      <c r="G6" s="111" t="s">
        <v>30</v>
      </c>
      <c r="H6" s="111" t="s">
        <v>105</v>
      </c>
      <c r="I6" s="111" t="s">
        <v>30</v>
      </c>
      <c r="J6" s="111" t="s">
        <v>105</v>
      </c>
      <c r="K6" s="111" t="s">
        <v>30</v>
      </c>
      <c r="L6" s="111" t="s">
        <v>105</v>
      </c>
      <c r="M6" s="111" t="s">
        <v>30</v>
      </c>
      <c r="N6" s="111" t="s">
        <v>105</v>
      </c>
      <c r="O6" s="111" t="s">
        <v>30</v>
      </c>
      <c r="P6" s="111" t="s">
        <v>105</v>
      </c>
      <c r="Q6" s="112" t="s">
        <v>30</v>
      </c>
      <c r="R6" s="111" t="s">
        <v>105</v>
      </c>
      <c r="S6" s="111" t="s">
        <v>30</v>
      </c>
      <c r="T6" s="111" t="s">
        <v>105</v>
      </c>
      <c r="U6" s="111" t="s">
        <v>30</v>
      </c>
      <c r="V6" s="111" t="s">
        <v>105</v>
      </c>
      <c r="W6" s="113" t="s">
        <v>30</v>
      </c>
      <c r="X6" s="113" t="s">
        <v>105</v>
      </c>
      <c r="Y6" s="113" t="s">
        <v>30</v>
      </c>
      <c r="Z6" s="111" t="s">
        <v>105</v>
      </c>
      <c r="AA6" s="111" t="s">
        <v>30</v>
      </c>
      <c r="AB6" s="111" t="s">
        <v>105</v>
      </c>
      <c r="AC6" s="111" t="s">
        <v>30</v>
      </c>
      <c r="AD6" s="111" t="s">
        <v>105</v>
      </c>
      <c r="AE6" s="111" t="s">
        <v>30</v>
      </c>
      <c r="AF6" s="111" t="s">
        <v>105</v>
      </c>
      <c r="AG6" s="111" t="s">
        <v>30</v>
      </c>
      <c r="AH6" s="111" t="s">
        <v>105</v>
      </c>
      <c r="AI6" s="111" t="s">
        <v>30</v>
      </c>
      <c r="AJ6" s="111" t="s">
        <v>105</v>
      </c>
      <c r="AK6" s="111" t="s">
        <v>30</v>
      </c>
      <c r="AL6" s="111" t="s">
        <v>105</v>
      </c>
      <c r="AM6" s="111" t="s">
        <v>30</v>
      </c>
      <c r="AN6" s="111" t="s">
        <v>105</v>
      </c>
      <c r="AO6" s="111" t="s">
        <v>30</v>
      </c>
      <c r="AP6" s="111" t="s">
        <v>105</v>
      </c>
      <c r="AQ6" s="111" t="s">
        <v>30</v>
      </c>
      <c r="AR6" s="111" t="s">
        <v>105</v>
      </c>
      <c r="AS6" s="113" t="s">
        <v>30</v>
      </c>
      <c r="AT6" s="111" t="s">
        <v>105</v>
      </c>
      <c r="AU6" s="113" t="s">
        <v>30</v>
      </c>
      <c r="AV6" s="111" t="s">
        <v>105</v>
      </c>
      <c r="AW6" s="111" t="s">
        <v>30</v>
      </c>
      <c r="AX6" s="111" t="s">
        <v>105</v>
      </c>
      <c r="AY6" s="111" t="s">
        <v>30</v>
      </c>
      <c r="AZ6" s="111" t="s">
        <v>105</v>
      </c>
      <c r="BA6" s="111" t="s">
        <v>30</v>
      </c>
      <c r="BB6" s="111" t="s">
        <v>105</v>
      </c>
      <c r="BC6" s="111" t="s">
        <v>30</v>
      </c>
      <c r="BD6" s="111" t="s">
        <v>105</v>
      </c>
      <c r="BE6" s="111" t="s">
        <v>30</v>
      </c>
      <c r="BF6" s="111" t="s">
        <v>105</v>
      </c>
      <c r="BG6" s="111" t="s">
        <v>30</v>
      </c>
      <c r="BH6" s="111" t="s">
        <v>105</v>
      </c>
      <c r="BI6" s="114" t="s">
        <v>30</v>
      </c>
      <c r="BJ6" s="114" t="s">
        <v>105</v>
      </c>
      <c r="BK6" s="86"/>
      <c r="BL6" s="86"/>
      <c r="BM6" s="86"/>
      <c r="BN6" s="86"/>
    </row>
    <row r="7" spans="1:103" s="34" customFormat="1" ht="26.25" customHeight="1" x14ac:dyDescent="0.3">
      <c r="A7" s="30" t="s">
        <v>31</v>
      </c>
      <c r="B7" s="31" t="s">
        <v>32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115"/>
      <c r="R7" s="115"/>
      <c r="S7" s="32"/>
      <c r="T7" s="32"/>
      <c r="U7" s="32"/>
      <c r="V7" s="32"/>
      <c r="W7" s="116"/>
      <c r="X7" s="116"/>
      <c r="Y7" s="116"/>
      <c r="Z7" s="116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116"/>
      <c r="AT7" s="116"/>
      <c r="AU7" s="116"/>
      <c r="AV7" s="116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162"/>
      <c r="BK7" s="33"/>
      <c r="BL7" s="33"/>
      <c r="BM7" s="33"/>
      <c r="BN7" s="33"/>
    </row>
    <row r="8" spans="1:103" s="29" customFormat="1" ht="29.4" customHeight="1" x14ac:dyDescent="0.3">
      <c r="A8" s="35">
        <v>1</v>
      </c>
      <c r="B8" s="36" t="s">
        <v>33</v>
      </c>
      <c r="C8" s="37">
        <v>2070</v>
      </c>
      <c r="D8" s="37">
        <v>1943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98"/>
      <c r="R8" s="98"/>
      <c r="S8" s="37"/>
      <c r="T8" s="37"/>
      <c r="U8" s="37"/>
      <c r="V8" s="37"/>
      <c r="W8" s="117"/>
      <c r="X8" s="117"/>
      <c r="Y8" s="117"/>
      <c r="Z8" s="11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117"/>
      <c r="AT8" s="117"/>
      <c r="AU8" s="117"/>
      <c r="AV8" s="117"/>
      <c r="AW8" s="37">
        <v>1800</v>
      </c>
      <c r="AX8" s="37">
        <v>661</v>
      </c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118"/>
      <c r="BK8" s="28"/>
      <c r="BL8" s="28"/>
      <c r="BM8" s="28"/>
      <c r="BN8" s="28"/>
    </row>
    <row r="9" spans="1:103" s="29" customFormat="1" ht="29.4" customHeight="1" x14ac:dyDescent="0.3">
      <c r="A9" s="35">
        <v>2</v>
      </c>
      <c r="B9" s="36" t="s">
        <v>34</v>
      </c>
      <c r="C9" s="37">
        <v>519</v>
      </c>
      <c r="D9" s="37">
        <v>167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98"/>
      <c r="R9" s="98"/>
      <c r="S9" s="37"/>
      <c r="T9" s="37"/>
      <c r="U9" s="37"/>
      <c r="V9" s="37"/>
      <c r="W9" s="117"/>
      <c r="X9" s="117"/>
      <c r="Y9" s="117"/>
      <c r="Z9" s="11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117"/>
      <c r="AT9" s="117"/>
      <c r="AU9" s="117"/>
      <c r="AV9" s="117"/>
      <c r="AW9" s="37">
        <v>90</v>
      </c>
      <c r="AX9" s="37">
        <v>33</v>
      </c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118"/>
      <c r="BK9" s="28"/>
      <c r="BL9" s="28"/>
      <c r="BM9" s="28"/>
      <c r="BN9" s="28"/>
    </row>
    <row r="10" spans="1:103" s="29" customFormat="1" ht="29.4" customHeight="1" x14ac:dyDescent="0.3">
      <c r="A10" s="35">
        <v>3</v>
      </c>
      <c r="B10" s="38" t="s">
        <v>35</v>
      </c>
      <c r="C10" s="37">
        <f>C8-C9</f>
        <v>1551</v>
      </c>
      <c r="D10" s="37">
        <f>D8-D9</f>
        <v>1776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98"/>
      <c r="R10" s="98"/>
      <c r="S10" s="37"/>
      <c r="T10" s="37"/>
      <c r="U10" s="37"/>
      <c r="V10" s="37"/>
      <c r="W10" s="117"/>
      <c r="X10" s="117"/>
      <c r="Y10" s="117"/>
      <c r="Z10" s="11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117"/>
      <c r="AT10" s="117"/>
      <c r="AU10" s="117"/>
      <c r="AV10" s="117"/>
      <c r="AW10" s="37">
        <v>1710</v>
      </c>
      <c r="AX10" s="37">
        <f>AX8-AX9</f>
        <v>628</v>
      </c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118"/>
      <c r="BK10" s="28"/>
      <c r="BL10" s="28"/>
      <c r="BM10" s="28"/>
      <c r="BN10" s="28"/>
    </row>
    <row r="11" spans="1:103" s="29" customFormat="1" ht="29.4" customHeight="1" x14ac:dyDescent="0.3">
      <c r="A11" s="35">
        <v>4</v>
      </c>
      <c r="B11" s="36" t="s">
        <v>36</v>
      </c>
      <c r="C11" s="37"/>
      <c r="D11" s="37">
        <v>182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98"/>
      <c r="R11" s="98"/>
      <c r="S11" s="37"/>
      <c r="T11" s="37"/>
      <c r="U11" s="37"/>
      <c r="V11" s="37"/>
      <c r="W11" s="117"/>
      <c r="X11" s="117"/>
      <c r="Y11" s="117"/>
      <c r="Z11" s="11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117"/>
      <c r="AT11" s="117"/>
      <c r="AU11" s="117"/>
      <c r="AV11" s="117"/>
      <c r="AW11" s="37"/>
      <c r="AX11" s="37">
        <v>250</v>
      </c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28"/>
      <c r="BL11" s="28"/>
      <c r="BM11" s="28"/>
      <c r="BN11" s="28"/>
    </row>
    <row r="12" spans="1:103" s="44" customFormat="1" ht="21" customHeight="1" x14ac:dyDescent="0.25">
      <c r="A12" s="39" t="s">
        <v>31</v>
      </c>
      <c r="B12" s="40" t="s">
        <v>37</v>
      </c>
      <c r="C12" s="41">
        <f>C13+C18+C40+C26+C37</f>
        <v>251505</v>
      </c>
      <c r="D12" s="41">
        <f t="shared" ref="D12:I12" si="0">D13+D18+D40+D26+D37</f>
        <v>31004</v>
      </c>
      <c r="E12" s="41">
        <f t="shared" si="0"/>
        <v>1840</v>
      </c>
      <c r="F12" s="41">
        <f t="shared" si="0"/>
        <v>0</v>
      </c>
      <c r="G12" s="41">
        <f t="shared" si="0"/>
        <v>55040</v>
      </c>
      <c r="H12" s="41">
        <f t="shared" si="0"/>
        <v>5320</v>
      </c>
      <c r="I12" s="41">
        <f t="shared" si="0"/>
        <v>8229</v>
      </c>
      <c r="J12" s="41">
        <f t="shared" ref="J12" si="1">J13+J18+J40+J26+J37</f>
        <v>340</v>
      </c>
      <c r="K12" s="41">
        <f t="shared" ref="K12" si="2">K13+K18+K40+K26+K37</f>
        <v>43612</v>
      </c>
      <c r="L12" s="41">
        <f t="shared" ref="L12" si="3">L13+L18+L40+L26+L37</f>
        <v>9537</v>
      </c>
      <c r="M12" s="41">
        <f t="shared" ref="M12" si="4">M13+M18+M40+M26+M37</f>
        <v>6220</v>
      </c>
      <c r="N12" s="41">
        <f t="shared" ref="N12" si="5">N13+N18+N40+N26+N37</f>
        <v>0</v>
      </c>
      <c r="O12" s="41">
        <f t="shared" ref="O12" si="6">O13+O18+O40+O26+O37</f>
        <v>5000</v>
      </c>
      <c r="P12" s="41">
        <f t="shared" ref="P12" si="7">P13+P18+P40+P26+P37</f>
        <v>0</v>
      </c>
      <c r="Q12" s="41">
        <f t="shared" ref="Q12" si="8">Q13+Q18+Q40+Q26+Q37</f>
        <v>1333.3200000000002</v>
      </c>
      <c r="R12" s="120">
        <f t="shared" ref="R12" si="9">R13+R18+R40+R26+R37</f>
        <v>697.78199999999993</v>
      </c>
      <c r="S12" s="41">
        <f t="shared" ref="S12" si="10">S13+S18+S40+S26+S37</f>
        <v>1884</v>
      </c>
      <c r="T12" s="41">
        <f t="shared" ref="T12" si="11">T13+T18+T40+T26+T37</f>
        <v>1884</v>
      </c>
      <c r="U12" s="41">
        <f t="shared" ref="U12" si="12">U13+U18+U40+U26+U37</f>
        <v>5440</v>
      </c>
      <c r="V12" s="41">
        <f t="shared" ref="V12" si="13">V13+V18+V40+V26+V37</f>
        <v>0</v>
      </c>
      <c r="W12" s="119">
        <f t="shared" ref="W12" si="14">W13+W18+W40+W26+W37</f>
        <v>404496</v>
      </c>
      <c r="X12" s="119">
        <f t="shared" ref="X12" si="15">X13+X18+X40+X26+X37</f>
        <v>25780</v>
      </c>
      <c r="Y12" s="41">
        <f t="shared" ref="Y12" si="16">Y13+Y18+Y40+Y26+Y37</f>
        <v>5440</v>
      </c>
      <c r="Z12" s="41">
        <f t="shared" ref="Z12" si="17">Z13+Z18+Z40+Z26+Z37</f>
        <v>0</v>
      </c>
      <c r="AA12" s="41">
        <f t="shared" ref="AA12" si="18">AA13+AA18+AA40+AA26+AA37</f>
        <v>1447</v>
      </c>
      <c r="AB12" s="41">
        <f t="shared" ref="AB12" si="19">AB13+AB18+AB40+AB26+AB37</f>
        <v>102</v>
      </c>
      <c r="AC12" s="120">
        <f t="shared" ref="AC12" si="20">AC13+AC18+AC40+AC26+AC37</f>
        <v>58.7</v>
      </c>
      <c r="AD12" s="120">
        <f t="shared" ref="AD12" si="21">AD13+AD18+AD40+AD26+AD37</f>
        <v>58.7</v>
      </c>
      <c r="AE12" s="41">
        <f t="shared" ref="AE12:AF12" si="22">AE13+AE18+AE40+AE26+AE37</f>
        <v>8500</v>
      </c>
      <c r="AF12" s="41">
        <f t="shared" si="22"/>
        <v>2673</v>
      </c>
      <c r="AG12" s="41">
        <f t="shared" ref="AG12:AH12" si="23">AG13+AG18+AG40+AG26+AG37</f>
        <v>3580</v>
      </c>
      <c r="AH12" s="41">
        <f t="shared" si="23"/>
        <v>0</v>
      </c>
      <c r="AI12" s="41">
        <f t="shared" ref="AI12:AJ12" si="24">AI13+AI18+AI40+AI26+AI37</f>
        <v>5191</v>
      </c>
      <c r="AJ12" s="41">
        <f t="shared" si="24"/>
        <v>754</v>
      </c>
      <c r="AK12" s="41">
        <f t="shared" ref="AK12:AL12" si="25">AK13+AK18+AK40+AK26+AK37</f>
        <v>2744</v>
      </c>
      <c r="AL12" s="41">
        <f t="shared" si="25"/>
        <v>13</v>
      </c>
      <c r="AM12" s="41">
        <f t="shared" ref="AM12:AN12" si="26">AM13+AM18+AM40+AM26+AM37</f>
        <v>3380</v>
      </c>
      <c r="AN12" s="41">
        <f t="shared" si="26"/>
        <v>0</v>
      </c>
      <c r="AO12" s="41">
        <f t="shared" ref="AO12:AP12" si="27">AO13+AO18+AO40+AO26+AO37</f>
        <v>13140</v>
      </c>
      <c r="AP12" s="41">
        <f t="shared" si="27"/>
        <v>0</v>
      </c>
      <c r="AQ12" s="41">
        <f t="shared" ref="AQ12:AR12" si="28">AQ13+AQ18+AQ40+AQ26+AQ37</f>
        <v>450</v>
      </c>
      <c r="AR12" s="41">
        <f t="shared" si="28"/>
        <v>206</v>
      </c>
      <c r="AS12" s="119">
        <f>AS13+AS18+AS40+AS26+AS37</f>
        <v>60114</v>
      </c>
      <c r="AT12" s="119">
        <f>AT13+AT18+AT40+AT26+AT37</f>
        <v>10485</v>
      </c>
      <c r="AU12" s="119">
        <f t="shared" ref="AU12:AV12" si="29">AU13+AU18+AU40+AU26+AU37</f>
        <v>9090</v>
      </c>
      <c r="AV12" s="119">
        <f t="shared" si="29"/>
        <v>2415</v>
      </c>
      <c r="AW12" s="41">
        <f t="shared" ref="AW12:AX12" si="30">AW13+AW18+AW40+AW26+AW37</f>
        <v>4240</v>
      </c>
      <c r="AX12" s="41">
        <f t="shared" si="30"/>
        <v>877</v>
      </c>
      <c r="AY12" s="41">
        <f t="shared" ref="AY12:AZ12" si="31">AY13+AY18+AY40+AY26+AY37</f>
        <v>8288</v>
      </c>
      <c r="AZ12" s="41">
        <f t="shared" si="31"/>
        <v>808</v>
      </c>
      <c r="BA12" s="41">
        <f t="shared" ref="BA12:BG12" si="32">BA13+BA18+BA40+BA26+BA37</f>
        <v>11904</v>
      </c>
      <c r="BB12" s="41">
        <f t="shared" si="32"/>
        <v>3119</v>
      </c>
      <c r="BC12" s="41">
        <f t="shared" si="32"/>
        <v>3085</v>
      </c>
      <c r="BD12" s="41">
        <f t="shared" si="32"/>
        <v>685</v>
      </c>
      <c r="BE12" s="41">
        <f t="shared" si="32"/>
        <v>5730.4</v>
      </c>
      <c r="BF12" s="41">
        <f t="shared" si="32"/>
        <v>1656</v>
      </c>
      <c r="BG12" s="41">
        <f t="shared" si="32"/>
        <v>20563.7</v>
      </c>
      <c r="BH12" s="41">
        <f t="shared" ref="BH12" si="33">BH13+BH18+BH40+BH26+BH37</f>
        <v>2529</v>
      </c>
      <c r="BI12" s="41">
        <f t="shared" ref="BI12:BJ12" si="34">BI13+BI18+BI40+BI26+BI37</f>
        <v>3911</v>
      </c>
      <c r="BJ12" s="41">
        <f t="shared" si="34"/>
        <v>839</v>
      </c>
      <c r="BK12" s="42"/>
      <c r="BL12" s="42"/>
      <c r="BM12" s="42"/>
      <c r="BN12" s="42"/>
      <c r="BO12" s="34"/>
      <c r="BP12" s="43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103" s="44" customFormat="1" ht="20.25" customHeight="1" x14ac:dyDescent="0.25">
      <c r="A13" s="45">
        <v>1</v>
      </c>
      <c r="B13" s="46" t="s">
        <v>38</v>
      </c>
      <c r="C13" s="47">
        <f>SUM(C14:C17)</f>
        <v>50455</v>
      </c>
      <c r="D13" s="47">
        <f>SUM(D14:D17)</f>
        <v>18224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1"/>
      <c r="R13" s="121"/>
      <c r="S13" s="47"/>
      <c r="T13" s="47"/>
      <c r="U13" s="47"/>
      <c r="V13" s="47"/>
      <c r="W13" s="122"/>
      <c r="X13" s="122"/>
      <c r="Y13" s="122"/>
      <c r="Z13" s="122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122"/>
      <c r="AT13" s="122"/>
      <c r="AU13" s="122"/>
      <c r="AV13" s="122"/>
      <c r="AW13" s="48"/>
      <c r="AX13" s="48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2"/>
      <c r="BL13" s="42"/>
      <c r="BM13" s="42"/>
      <c r="BN13" s="42"/>
      <c r="BO13" s="34"/>
      <c r="BP13" s="43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103" s="52" customFormat="1" ht="21" customHeight="1" x14ac:dyDescent="0.25">
      <c r="A14" s="49" t="s">
        <v>39</v>
      </c>
      <c r="B14" s="19" t="s">
        <v>85</v>
      </c>
      <c r="C14" s="50">
        <v>839</v>
      </c>
      <c r="D14" s="50">
        <v>0</v>
      </c>
      <c r="E14" s="50"/>
      <c r="F14" s="50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124"/>
      <c r="R14" s="124"/>
      <c r="S14" s="48"/>
      <c r="T14" s="48"/>
      <c r="U14" s="48"/>
      <c r="V14" s="48"/>
      <c r="W14" s="123"/>
      <c r="X14" s="123"/>
      <c r="Y14" s="123"/>
      <c r="Z14" s="123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123"/>
      <c r="AT14" s="123"/>
      <c r="AU14" s="123"/>
      <c r="AV14" s="123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26"/>
      <c r="BL14" s="26"/>
      <c r="BM14" s="26"/>
      <c r="BN14" s="26"/>
      <c r="BO14" s="29"/>
      <c r="BP14" s="43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103" s="159" customFormat="1" ht="21" customHeight="1" x14ac:dyDescent="0.25">
      <c r="A15" s="49">
        <v>1.2</v>
      </c>
      <c r="B15" s="19" t="s">
        <v>95</v>
      </c>
      <c r="C15" s="50">
        <v>18942</v>
      </c>
      <c r="D15" s="50">
        <v>4645</v>
      </c>
      <c r="E15" s="50"/>
      <c r="F15" s="5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124"/>
      <c r="R15" s="124"/>
      <c r="S15" s="48"/>
      <c r="T15" s="48"/>
      <c r="U15" s="48"/>
      <c r="V15" s="48"/>
      <c r="W15" s="123"/>
      <c r="X15" s="123"/>
      <c r="Y15" s="123"/>
      <c r="Z15" s="123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123"/>
      <c r="AT15" s="123"/>
      <c r="AU15" s="123"/>
      <c r="AV15" s="123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26"/>
      <c r="BL15" s="26"/>
      <c r="BM15" s="26"/>
      <c r="BN15" s="26"/>
      <c r="BO15" s="29"/>
      <c r="BP15" s="43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52"/>
      <c r="CB15" s="52"/>
      <c r="CC15" s="52"/>
      <c r="CD15" s="52"/>
      <c r="CE15" s="52"/>
    </row>
    <row r="16" spans="1:103" s="52" customFormat="1" ht="31.95" customHeight="1" x14ac:dyDescent="0.25">
      <c r="A16" s="49">
        <v>1.3</v>
      </c>
      <c r="B16" s="19" t="s">
        <v>83</v>
      </c>
      <c r="C16" s="50"/>
      <c r="D16" s="50"/>
      <c r="E16" s="50"/>
      <c r="F16" s="50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124"/>
      <c r="R16" s="124"/>
      <c r="S16" s="48"/>
      <c r="T16" s="48"/>
      <c r="U16" s="48"/>
      <c r="V16" s="48"/>
      <c r="W16" s="123"/>
      <c r="X16" s="123"/>
      <c r="Y16" s="123"/>
      <c r="Z16" s="123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123"/>
      <c r="AT16" s="123"/>
      <c r="AU16" s="123"/>
      <c r="AV16" s="123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26"/>
      <c r="BL16" s="26"/>
      <c r="BM16" s="26"/>
      <c r="BN16" s="26"/>
      <c r="BO16" s="29"/>
      <c r="BP16" s="43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83" s="159" customFormat="1" ht="21" customHeight="1" x14ac:dyDescent="0.25">
      <c r="A17" s="49">
        <v>1.4</v>
      </c>
      <c r="B17" s="19" t="s">
        <v>84</v>
      </c>
      <c r="C17" s="50">
        <v>30674</v>
      </c>
      <c r="D17" s="50">
        <v>13579</v>
      </c>
      <c r="E17" s="51"/>
      <c r="F17" s="51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124"/>
      <c r="R17" s="124"/>
      <c r="S17" s="48"/>
      <c r="T17" s="48"/>
      <c r="U17" s="48"/>
      <c r="V17" s="48"/>
      <c r="W17" s="123"/>
      <c r="X17" s="123"/>
      <c r="Y17" s="123"/>
      <c r="Z17" s="123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123"/>
      <c r="AT17" s="123"/>
      <c r="AU17" s="123"/>
      <c r="AV17" s="123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26"/>
      <c r="BL17" s="26"/>
      <c r="BM17" s="26"/>
      <c r="BN17" s="26"/>
      <c r="BO17" s="29"/>
      <c r="BP17" s="43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52"/>
      <c r="CB17" s="52"/>
      <c r="CC17" s="52"/>
      <c r="CD17" s="52"/>
      <c r="CE17" s="52"/>
    </row>
    <row r="18" spans="1:83" s="44" customFormat="1" ht="24.75" customHeight="1" x14ac:dyDescent="0.25">
      <c r="A18" s="45">
        <v>2</v>
      </c>
      <c r="B18" s="46" t="s">
        <v>40</v>
      </c>
      <c r="C18" s="47">
        <f>SUM(C19:C23)</f>
        <v>11453</v>
      </c>
      <c r="D18" s="47">
        <f t="shared" ref="D18:R18" si="35">SUM(D19:D23)</f>
        <v>1842</v>
      </c>
      <c r="E18" s="47">
        <f t="shared" si="35"/>
        <v>1840</v>
      </c>
      <c r="F18" s="47">
        <f t="shared" si="35"/>
        <v>0</v>
      </c>
      <c r="G18" s="47">
        <f t="shared" si="35"/>
        <v>6040</v>
      </c>
      <c r="H18" s="47">
        <f t="shared" si="35"/>
        <v>0</v>
      </c>
      <c r="I18" s="47">
        <f t="shared" si="35"/>
        <v>8229</v>
      </c>
      <c r="J18" s="47">
        <f t="shared" si="35"/>
        <v>340</v>
      </c>
      <c r="K18" s="47">
        <f t="shared" si="35"/>
        <v>43612</v>
      </c>
      <c r="L18" s="47">
        <f t="shared" si="35"/>
        <v>9537</v>
      </c>
      <c r="M18" s="47">
        <f t="shared" si="35"/>
        <v>6220</v>
      </c>
      <c r="N18" s="47">
        <f t="shared" si="35"/>
        <v>0</v>
      </c>
      <c r="O18" s="47">
        <f t="shared" si="35"/>
        <v>5000</v>
      </c>
      <c r="P18" s="47">
        <f t="shared" si="35"/>
        <v>0</v>
      </c>
      <c r="Q18" s="47">
        <f t="shared" si="35"/>
        <v>570</v>
      </c>
      <c r="R18" s="125">
        <f t="shared" si="35"/>
        <v>246.3</v>
      </c>
      <c r="S18" s="47">
        <f t="shared" ref="S18:T18" si="36">SUM(S19:S23)</f>
        <v>140</v>
      </c>
      <c r="T18" s="47">
        <f t="shared" si="36"/>
        <v>140</v>
      </c>
      <c r="U18" s="47">
        <f t="shared" ref="U18:V18" si="37">SUM(U19:U23)</f>
        <v>5440</v>
      </c>
      <c r="V18" s="47">
        <f t="shared" si="37"/>
        <v>0</v>
      </c>
      <c r="W18" s="122">
        <f t="shared" ref="W18:X18" si="38">SUM(W19:W23)</f>
        <v>2323</v>
      </c>
      <c r="X18" s="122">
        <f t="shared" si="38"/>
        <v>0</v>
      </c>
      <c r="Y18" s="122">
        <f t="shared" ref="Y18:Z18" si="39">SUM(Y19:Y23)</f>
        <v>5440</v>
      </c>
      <c r="Z18" s="122">
        <f t="shared" si="39"/>
        <v>0</v>
      </c>
      <c r="AA18" s="47">
        <f t="shared" ref="AA18:AB18" si="40">SUM(AA19:AA23)</f>
        <v>760</v>
      </c>
      <c r="AB18" s="47">
        <f t="shared" si="40"/>
        <v>102</v>
      </c>
      <c r="AC18" s="125">
        <f t="shared" ref="AC18:AD18" si="41">SUM(AC19:AC23)</f>
        <v>58.7</v>
      </c>
      <c r="AD18" s="125">
        <f t="shared" si="41"/>
        <v>58.7</v>
      </c>
      <c r="AE18" s="47">
        <f t="shared" ref="AE18:AF18" si="42">SUM(AE19:AE23)</f>
        <v>8500</v>
      </c>
      <c r="AF18" s="47">
        <f t="shared" si="42"/>
        <v>2673</v>
      </c>
      <c r="AG18" s="47">
        <f t="shared" ref="AG18:AH18" si="43">SUM(AG19:AG23)</f>
        <v>3580</v>
      </c>
      <c r="AH18" s="47">
        <f t="shared" si="43"/>
        <v>0</v>
      </c>
      <c r="AI18" s="47">
        <f t="shared" ref="AI18:AJ18" si="44">SUM(AI19:AI23)</f>
        <v>3840</v>
      </c>
      <c r="AJ18" s="47">
        <f t="shared" si="44"/>
        <v>0</v>
      </c>
      <c r="AK18" s="47">
        <f t="shared" ref="AK18:AL18" si="45">SUM(AK19:AK23)</f>
        <v>2744</v>
      </c>
      <c r="AL18" s="47">
        <f t="shared" si="45"/>
        <v>13</v>
      </c>
      <c r="AM18" s="47">
        <f t="shared" ref="AM18:AN18" si="46">SUM(AM19:AM23)</f>
        <v>3380</v>
      </c>
      <c r="AN18" s="47">
        <f t="shared" si="46"/>
        <v>0</v>
      </c>
      <c r="AO18" s="47">
        <f t="shared" ref="AO18:AP18" si="47">SUM(AO19:AO23)</f>
        <v>10940</v>
      </c>
      <c r="AP18" s="47">
        <f t="shared" si="47"/>
        <v>0</v>
      </c>
      <c r="AQ18" s="47">
        <f t="shared" ref="AQ18:AR18" si="48">SUM(AQ19:AQ23)</f>
        <v>450</v>
      </c>
      <c r="AR18" s="47">
        <f t="shared" si="48"/>
        <v>206</v>
      </c>
      <c r="AS18" s="122">
        <f>SUM(AS19:AS25)</f>
        <v>55094</v>
      </c>
      <c r="AT18" s="122">
        <f t="shared" ref="AT18" si="49">SUM(AT19:AT25)</f>
        <v>10136</v>
      </c>
      <c r="AU18" s="122">
        <f t="shared" ref="AU18:AV18" si="50">SUM(AU19:AU23)</f>
        <v>9090</v>
      </c>
      <c r="AV18" s="122">
        <f t="shared" si="50"/>
        <v>2415</v>
      </c>
      <c r="AW18" s="47">
        <f t="shared" ref="AW18:AX18" si="51">SUM(AW19:AW23)</f>
        <v>4240</v>
      </c>
      <c r="AX18" s="47">
        <f t="shared" si="51"/>
        <v>877</v>
      </c>
      <c r="AY18" s="47">
        <f t="shared" ref="AY18:AZ18" si="52">SUM(AY19:AY23)</f>
        <v>8063</v>
      </c>
      <c r="AZ18" s="47">
        <f t="shared" si="52"/>
        <v>808</v>
      </c>
      <c r="BA18" s="47">
        <f t="shared" ref="BA18:BF18" si="53">SUM(BA19:BA23)</f>
        <v>11904</v>
      </c>
      <c r="BB18" s="47">
        <f t="shared" si="53"/>
        <v>3119</v>
      </c>
      <c r="BC18" s="47">
        <f t="shared" si="53"/>
        <v>3085</v>
      </c>
      <c r="BD18" s="47">
        <f t="shared" si="53"/>
        <v>685</v>
      </c>
      <c r="BE18" s="47">
        <f t="shared" si="53"/>
        <v>5730.4</v>
      </c>
      <c r="BF18" s="47">
        <f t="shared" si="53"/>
        <v>1656</v>
      </c>
      <c r="BG18" s="47">
        <f>SUM(BG19:BG23)</f>
        <v>5812.7</v>
      </c>
      <c r="BH18" s="47">
        <f t="shared" ref="BH18" si="54">SUM(BH19:BH23)</f>
        <v>1360</v>
      </c>
      <c r="BI18" s="47">
        <f t="shared" ref="BI18:BJ18" si="55">SUM(BI19:BI23)</f>
        <v>3911</v>
      </c>
      <c r="BJ18" s="47">
        <f t="shared" si="55"/>
        <v>839</v>
      </c>
      <c r="BK18" s="42"/>
      <c r="BL18" s="42"/>
      <c r="BM18" s="42"/>
      <c r="BN18" s="42"/>
      <c r="BO18" s="53"/>
      <c r="BP18" s="43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83" s="52" customFormat="1" ht="25.5" customHeight="1" x14ac:dyDescent="0.25">
      <c r="A19" s="49" t="s">
        <v>41</v>
      </c>
      <c r="B19" s="19" t="s">
        <v>85</v>
      </c>
      <c r="C19" s="48"/>
      <c r="D19" s="48"/>
      <c r="E19" s="48"/>
      <c r="F19" s="48"/>
      <c r="G19" s="126"/>
      <c r="H19" s="126"/>
      <c r="I19" s="126"/>
      <c r="J19" s="126"/>
      <c r="K19" s="50"/>
      <c r="L19" s="50"/>
      <c r="M19" s="50"/>
      <c r="N19" s="50"/>
      <c r="O19" s="126"/>
      <c r="P19" s="126"/>
      <c r="Q19" s="127"/>
      <c r="R19" s="127"/>
      <c r="S19" s="126"/>
      <c r="T19" s="126"/>
      <c r="U19" s="126"/>
      <c r="V19" s="126"/>
      <c r="W19" s="128"/>
      <c r="X19" s="128"/>
      <c r="Y19" s="128"/>
      <c r="Z19" s="128"/>
      <c r="AA19" s="50"/>
      <c r="AB19" s="50"/>
      <c r="AC19" s="51"/>
      <c r="AD19" s="51"/>
      <c r="AE19" s="129"/>
      <c r="AF19" s="129"/>
      <c r="AG19" s="129"/>
      <c r="AH19" s="129"/>
      <c r="AI19" s="129"/>
      <c r="AJ19" s="129"/>
      <c r="AK19" s="50">
        <v>571</v>
      </c>
      <c r="AL19" s="50">
        <v>0</v>
      </c>
      <c r="AM19" s="129"/>
      <c r="AN19" s="129"/>
      <c r="AO19" s="129"/>
      <c r="AP19" s="129"/>
      <c r="AQ19" s="130"/>
      <c r="AR19" s="130"/>
      <c r="AS19" s="131">
        <v>1193</v>
      </c>
      <c r="AT19" s="131">
        <v>0</v>
      </c>
      <c r="AU19" s="131"/>
      <c r="AV19" s="131"/>
      <c r="AW19" s="130"/>
      <c r="AX19" s="130"/>
      <c r="AY19" s="130"/>
      <c r="AZ19" s="130"/>
      <c r="BA19" s="130">
        <v>9</v>
      </c>
      <c r="BB19" s="130"/>
      <c r="BC19" s="130"/>
      <c r="BD19" s="130"/>
      <c r="BE19" s="134">
        <v>8.6999999999999993</v>
      </c>
      <c r="BF19" s="130"/>
      <c r="BG19" s="130">
        <v>2</v>
      </c>
      <c r="BH19" s="130"/>
      <c r="BI19" s="50"/>
      <c r="BJ19" s="50"/>
      <c r="BK19" s="54"/>
      <c r="BL19" s="54"/>
      <c r="BM19" s="54"/>
      <c r="BN19" s="54"/>
      <c r="BO19" s="29"/>
      <c r="BP19" s="43"/>
      <c r="BQ19" s="29"/>
      <c r="BR19" s="29"/>
      <c r="BS19" s="29"/>
      <c r="BT19" s="29"/>
      <c r="BU19" s="29"/>
    </row>
    <row r="20" spans="1:83" s="52" customFormat="1" ht="27" customHeight="1" x14ac:dyDescent="0.25">
      <c r="A20" s="49">
        <v>2.2000000000000002</v>
      </c>
      <c r="B20" s="19" t="s">
        <v>86</v>
      </c>
      <c r="C20" s="48"/>
      <c r="D20" s="48"/>
      <c r="E20" s="48"/>
      <c r="F20" s="48"/>
      <c r="G20" s="126"/>
      <c r="H20" s="126"/>
      <c r="I20" s="126"/>
      <c r="J20" s="126"/>
      <c r="K20" s="50">
        <v>40105</v>
      </c>
      <c r="L20" s="50">
        <v>9347</v>
      </c>
      <c r="M20" s="50"/>
      <c r="N20" s="50"/>
      <c r="O20" s="126"/>
      <c r="P20" s="126"/>
      <c r="Q20" s="127"/>
      <c r="R20" s="127"/>
      <c r="S20" s="126"/>
      <c r="T20" s="126"/>
      <c r="U20" s="126"/>
      <c r="V20" s="126"/>
      <c r="W20" s="128"/>
      <c r="X20" s="128"/>
      <c r="Y20" s="128"/>
      <c r="Z20" s="128"/>
      <c r="AA20" s="50"/>
      <c r="AB20" s="50"/>
      <c r="AC20" s="51"/>
      <c r="AD20" s="51"/>
      <c r="AE20" s="129"/>
      <c r="AF20" s="129"/>
      <c r="AG20" s="129"/>
      <c r="AH20" s="129"/>
      <c r="AI20" s="129"/>
      <c r="AJ20" s="129"/>
      <c r="AK20" s="50"/>
      <c r="AL20" s="50"/>
      <c r="AM20" s="129"/>
      <c r="AN20" s="129"/>
      <c r="AO20" s="129"/>
      <c r="AP20" s="129"/>
      <c r="AQ20" s="130"/>
      <c r="AR20" s="130"/>
      <c r="AS20" s="131">
        <v>41234</v>
      </c>
      <c r="AT20" s="131">
        <v>8165</v>
      </c>
      <c r="AU20" s="131">
        <v>6791</v>
      </c>
      <c r="AV20" s="131">
        <v>1707</v>
      </c>
      <c r="AW20" s="130">
        <v>2145</v>
      </c>
      <c r="AX20" s="130">
        <v>250</v>
      </c>
      <c r="AY20" s="130">
        <v>2758</v>
      </c>
      <c r="AZ20" s="130">
        <v>808</v>
      </c>
      <c r="BA20" s="130">
        <v>6394</v>
      </c>
      <c r="BB20" s="130">
        <v>1756</v>
      </c>
      <c r="BC20" s="130"/>
      <c r="BD20" s="130"/>
      <c r="BE20" s="130">
        <v>4208</v>
      </c>
      <c r="BF20" s="130">
        <v>1273</v>
      </c>
      <c r="BG20" s="130">
        <v>4220</v>
      </c>
      <c r="BH20" s="130">
        <v>1074</v>
      </c>
      <c r="BI20" s="50">
        <v>2188</v>
      </c>
      <c r="BJ20" s="50">
        <v>505</v>
      </c>
      <c r="BK20" s="54"/>
      <c r="BL20" s="54"/>
      <c r="BM20" s="54"/>
      <c r="BN20" s="54"/>
      <c r="BO20" s="29"/>
      <c r="BP20" s="43"/>
      <c r="BQ20" s="29"/>
      <c r="BR20" s="29"/>
      <c r="BS20" s="29"/>
      <c r="BT20" s="29"/>
      <c r="BU20" s="29"/>
    </row>
    <row r="21" spans="1:83" s="52" customFormat="1" ht="31.95" customHeight="1" x14ac:dyDescent="0.25">
      <c r="A21" s="49">
        <v>2.2999999999999998</v>
      </c>
      <c r="B21" s="19" t="s">
        <v>83</v>
      </c>
      <c r="C21" s="48"/>
      <c r="D21" s="48"/>
      <c r="E21" s="48"/>
      <c r="F21" s="48"/>
      <c r="G21" s="132"/>
      <c r="H21" s="126"/>
      <c r="I21" s="126">
        <v>664</v>
      </c>
      <c r="J21" s="126">
        <v>0</v>
      </c>
      <c r="K21" s="50"/>
      <c r="L21" s="50"/>
      <c r="M21" s="50"/>
      <c r="N21" s="50"/>
      <c r="O21" s="126"/>
      <c r="P21" s="126"/>
      <c r="Q21" s="127"/>
      <c r="R21" s="127"/>
      <c r="S21" s="126"/>
      <c r="T21" s="126"/>
      <c r="U21" s="126"/>
      <c r="V21" s="126"/>
      <c r="W21" s="133">
        <v>1683</v>
      </c>
      <c r="X21" s="133">
        <v>0</v>
      </c>
      <c r="Y21" s="128"/>
      <c r="Z21" s="128"/>
      <c r="AA21" s="50"/>
      <c r="AB21" s="50"/>
      <c r="AC21" s="51">
        <v>18.7</v>
      </c>
      <c r="AD21" s="51">
        <f>AC21</f>
        <v>18.7</v>
      </c>
      <c r="AE21" s="129">
        <v>5300</v>
      </c>
      <c r="AF21" s="129">
        <v>2553</v>
      </c>
      <c r="AG21" s="129"/>
      <c r="AH21" s="129"/>
      <c r="AI21" s="129"/>
      <c r="AJ21" s="129"/>
      <c r="AK21" s="50">
        <v>13</v>
      </c>
      <c r="AL21" s="50">
        <v>13</v>
      </c>
      <c r="AM21" s="129"/>
      <c r="AN21" s="129"/>
      <c r="AO21" s="129"/>
      <c r="AP21" s="129"/>
      <c r="AQ21" s="130"/>
      <c r="AR21" s="130"/>
      <c r="AS21" s="131">
        <v>51</v>
      </c>
      <c r="AT21" s="131">
        <v>0</v>
      </c>
      <c r="AU21" s="131">
        <v>386</v>
      </c>
      <c r="AV21" s="131">
        <v>386</v>
      </c>
      <c r="AW21" s="130"/>
      <c r="AX21" s="130"/>
      <c r="AY21" s="130"/>
      <c r="AZ21" s="130"/>
      <c r="BA21" s="130">
        <v>44</v>
      </c>
      <c r="BB21" s="130"/>
      <c r="BC21" s="130"/>
      <c r="BD21" s="130"/>
      <c r="BE21" s="134">
        <v>4.7</v>
      </c>
      <c r="BF21" s="130"/>
      <c r="BG21" s="134">
        <v>0.7</v>
      </c>
      <c r="BH21" s="134"/>
      <c r="BI21" s="50"/>
      <c r="BJ21" s="50"/>
      <c r="BK21" s="54"/>
      <c r="BL21" s="54"/>
      <c r="BM21" s="54"/>
      <c r="BN21" s="54"/>
      <c r="BO21" s="29"/>
      <c r="BP21" s="43"/>
      <c r="BQ21" s="29"/>
      <c r="BR21" s="29"/>
      <c r="BS21" s="29"/>
      <c r="BT21" s="29"/>
      <c r="BU21" s="29"/>
    </row>
    <row r="22" spans="1:83" s="52" customFormat="1" ht="18.75" customHeight="1" x14ac:dyDescent="0.25">
      <c r="A22" s="55">
        <v>2.4</v>
      </c>
      <c r="B22" s="19" t="s">
        <v>84</v>
      </c>
      <c r="C22" s="48">
        <v>11453</v>
      </c>
      <c r="D22" s="48">
        <v>1842</v>
      </c>
      <c r="E22" s="48">
        <v>1840</v>
      </c>
      <c r="F22" s="48">
        <v>0</v>
      </c>
      <c r="G22" s="50">
        <v>6040</v>
      </c>
      <c r="H22" s="50">
        <v>0</v>
      </c>
      <c r="I22" s="50">
        <v>7565</v>
      </c>
      <c r="J22" s="56">
        <v>340</v>
      </c>
      <c r="K22" s="50">
        <v>3507</v>
      </c>
      <c r="L22" s="50">
        <v>190</v>
      </c>
      <c r="M22" s="50">
        <v>6220</v>
      </c>
      <c r="N22" s="50">
        <v>0</v>
      </c>
      <c r="O22" s="50">
        <v>5000</v>
      </c>
      <c r="P22" s="50">
        <v>0</v>
      </c>
      <c r="Q22" s="50">
        <v>570</v>
      </c>
      <c r="R22" s="51">
        <v>246.3</v>
      </c>
      <c r="S22" s="50">
        <v>140</v>
      </c>
      <c r="T22" s="50">
        <v>140</v>
      </c>
      <c r="U22" s="50">
        <v>5440</v>
      </c>
      <c r="V22" s="50">
        <v>0</v>
      </c>
      <c r="W22" s="135">
        <v>640</v>
      </c>
      <c r="X22" s="135"/>
      <c r="Y22" s="135">
        <v>5440</v>
      </c>
      <c r="Z22" s="135">
        <v>0</v>
      </c>
      <c r="AA22" s="50">
        <v>760</v>
      </c>
      <c r="AB22" s="50">
        <v>102</v>
      </c>
      <c r="AC22" s="50">
        <v>40</v>
      </c>
      <c r="AD22" s="50">
        <v>40</v>
      </c>
      <c r="AE22" s="50">
        <v>3200</v>
      </c>
      <c r="AF22" s="50">
        <v>120</v>
      </c>
      <c r="AG22" s="50">
        <v>3580</v>
      </c>
      <c r="AH22" s="50">
        <v>0</v>
      </c>
      <c r="AI22" s="50">
        <v>3840</v>
      </c>
      <c r="AJ22" s="50">
        <v>0</v>
      </c>
      <c r="AK22" s="50">
        <v>2160</v>
      </c>
      <c r="AL22" s="50">
        <v>0</v>
      </c>
      <c r="AM22" s="50">
        <v>3380</v>
      </c>
      <c r="AN22" s="50">
        <v>0</v>
      </c>
      <c r="AO22" s="50">
        <v>10940</v>
      </c>
      <c r="AP22" s="50">
        <v>0</v>
      </c>
      <c r="AQ22" s="50">
        <v>450</v>
      </c>
      <c r="AR22" s="50">
        <v>206</v>
      </c>
      <c r="AS22" s="135">
        <f>11911</f>
        <v>11911</v>
      </c>
      <c r="AT22" s="135">
        <v>1971</v>
      </c>
      <c r="AU22" s="135">
        <v>1913</v>
      </c>
      <c r="AV22" s="135">
        <v>322</v>
      </c>
      <c r="AW22" s="50">
        <v>2095</v>
      </c>
      <c r="AX22" s="50">
        <v>627</v>
      </c>
      <c r="AY22" s="50">
        <v>5305</v>
      </c>
      <c r="AZ22" s="50">
        <v>0</v>
      </c>
      <c r="BA22" s="50">
        <v>5457</v>
      </c>
      <c r="BB22" s="50">
        <v>1363</v>
      </c>
      <c r="BC22" s="50">
        <v>3085</v>
      </c>
      <c r="BD22" s="50">
        <v>685</v>
      </c>
      <c r="BE22" s="50">
        <v>1509</v>
      </c>
      <c r="BF22" s="50">
        <v>383</v>
      </c>
      <c r="BG22" s="50">
        <v>1590</v>
      </c>
      <c r="BH22" s="50">
        <v>286</v>
      </c>
      <c r="BI22" s="50">
        <v>1723</v>
      </c>
      <c r="BJ22" s="50">
        <v>334</v>
      </c>
      <c r="BK22" s="54"/>
      <c r="BL22" s="54"/>
      <c r="BM22" s="54"/>
      <c r="BN22" s="54"/>
      <c r="BO22" s="29"/>
      <c r="BP22" s="43"/>
      <c r="BQ22" s="29"/>
      <c r="BR22" s="43"/>
      <c r="BS22" s="29"/>
      <c r="BT22" s="29"/>
      <c r="BU22" s="29"/>
    </row>
    <row r="23" spans="1:83" s="52" customFormat="1" ht="28.95" customHeight="1" x14ac:dyDescent="0.25">
      <c r="A23" s="55">
        <v>2.5</v>
      </c>
      <c r="B23" s="19" t="s">
        <v>87</v>
      </c>
      <c r="C23" s="50"/>
      <c r="D23" s="50"/>
      <c r="E23" s="50"/>
      <c r="F23" s="50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124"/>
      <c r="R23" s="124"/>
      <c r="S23" s="48"/>
      <c r="T23" s="48"/>
      <c r="U23" s="48"/>
      <c r="V23" s="48"/>
      <c r="W23" s="123"/>
      <c r="X23" s="123"/>
      <c r="Y23" s="123"/>
      <c r="Z23" s="123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123"/>
      <c r="AT23" s="123"/>
      <c r="AU23" s="123"/>
      <c r="AV23" s="123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26"/>
      <c r="BL23" s="26"/>
      <c r="BM23" s="26"/>
      <c r="BN23" s="26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83" s="52" customFormat="1" ht="28.95" customHeight="1" x14ac:dyDescent="0.25">
      <c r="A24" s="55"/>
      <c r="B24" s="19" t="s">
        <v>102</v>
      </c>
      <c r="C24" s="50"/>
      <c r="D24" s="50"/>
      <c r="E24" s="50"/>
      <c r="F24" s="50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124"/>
      <c r="R24" s="124"/>
      <c r="S24" s="48"/>
      <c r="T24" s="48"/>
      <c r="U24" s="48"/>
      <c r="V24" s="48"/>
      <c r="W24" s="123"/>
      <c r="X24" s="123"/>
      <c r="Y24" s="123"/>
      <c r="Z24" s="123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123"/>
      <c r="AT24" s="123"/>
      <c r="AU24" s="123"/>
      <c r="AV24" s="123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26"/>
      <c r="BL24" s="26"/>
      <c r="BM24" s="26"/>
      <c r="BN24" s="26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</row>
    <row r="25" spans="1:83" s="52" customFormat="1" ht="28.95" customHeight="1" x14ac:dyDescent="0.25">
      <c r="A25" s="55"/>
      <c r="B25" s="19" t="s">
        <v>94</v>
      </c>
      <c r="C25" s="50"/>
      <c r="D25" s="50"/>
      <c r="E25" s="50"/>
      <c r="F25" s="50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124"/>
      <c r="R25" s="124"/>
      <c r="S25" s="48"/>
      <c r="T25" s="48"/>
      <c r="U25" s="48"/>
      <c r="V25" s="48"/>
      <c r="W25" s="123"/>
      <c r="X25" s="123"/>
      <c r="Y25" s="123"/>
      <c r="Z25" s="123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123">
        <v>705</v>
      </c>
      <c r="AT25" s="123">
        <v>0</v>
      </c>
      <c r="AU25" s="123"/>
      <c r="AV25" s="123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26"/>
      <c r="BL25" s="26"/>
      <c r="BM25" s="26"/>
      <c r="BN25" s="26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83" s="52" customFormat="1" ht="28.95" customHeight="1" x14ac:dyDescent="0.25">
      <c r="A26" s="45">
        <v>3</v>
      </c>
      <c r="B26" s="46" t="s">
        <v>42</v>
      </c>
      <c r="C26" s="57">
        <f>C27+C32+C33+C34+C35+C36</f>
        <v>1077</v>
      </c>
      <c r="D26" s="57">
        <f t="shared" ref="D26" si="56">D27+D32</f>
        <v>1</v>
      </c>
      <c r="E26" s="58">
        <f t="shared" ref="E26" si="57">E27+E32</f>
        <v>0</v>
      </c>
      <c r="F26" s="58">
        <f t="shared" ref="F26" si="58">F27+F32</f>
        <v>0</v>
      </c>
      <c r="G26" s="59">
        <f t="shared" ref="G26:T26" si="59">SUM(G27:G32)</f>
        <v>0</v>
      </c>
      <c r="H26" s="59">
        <f t="shared" si="59"/>
        <v>0</v>
      </c>
      <c r="I26" s="59">
        <f t="shared" si="59"/>
        <v>0</v>
      </c>
      <c r="J26" s="59">
        <f t="shared" si="59"/>
        <v>0</v>
      </c>
      <c r="K26" s="59">
        <f t="shared" si="59"/>
        <v>0</v>
      </c>
      <c r="L26" s="59">
        <f t="shared" si="59"/>
        <v>0</v>
      </c>
      <c r="M26" s="59">
        <f t="shared" si="59"/>
        <v>0</v>
      </c>
      <c r="N26" s="59">
        <f t="shared" si="59"/>
        <v>0</v>
      </c>
      <c r="O26" s="59">
        <f t="shared" si="59"/>
        <v>0</v>
      </c>
      <c r="P26" s="59">
        <f t="shared" si="59"/>
        <v>0</v>
      </c>
      <c r="Q26" s="58">
        <f t="shared" si="59"/>
        <v>0</v>
      </c>
      <c r="R26" s="58">
        <f t="shared" si="59"/>
        <v>0</v>
      </c>
      <c r="S26" s="59">
        <f t="shared" si="59"/>
        <v>0</v>
      </c>
      <c r="T26" s="59">
        <f t="shared" si="59"/>
        <v>0</v>
      </c>
      <c r="U26" s="59">
        <f t="shared" ref="U26:V26" si="60">SUM(U27:U32)</f>
        <v>0</v>
      </c>
      <c r="V26" s="59">
        <f t="shared" si="60"/>
        <v>0</v>
      </c>
      <c r="W26" s="136">
        <f t="shared" ref="W26:X26" si="61">SUM(W27:W32)</f>
        <v>0</v>
      </c>
      <c r="X26" s="136">
        <f t="shared" si="61"/>
        <v>0</v>
      </c>
      <c r="Y26" s="136">
        <f t="shared" ref="Y26:AF26" si="62">SUM(Y27:Y32)</f>
        <v>0</v>
      </c>
      <c r="Z26" s="136">
        <f t="shared" si="62"/>
        <v>0</v>
      </c>
      <c r="AA26" s="136">
        <f t="shared" si="62"/>
        <v>0</v>
      </c>
      <c r="AB26" s="136">
        <f t="shared" si="62"/>
        <v>0</v>
      </c>
      <c r="AC26" s="136">
        <f t="shared" si="62"/>
        <v>0</v>
      </c>
      <c r="AD26" s="136">
        <f t="shared" si="62"/>
        <v>0</v>
      </c>
      <c r="AE26" s="136">
        <f t="shared" si="62"/>
        <v>0</v>
      </c>
      <c r="AF26" s="136">
        <f t="shared" si="62"/>
        <v>0</v>
      </c>
      <c r="AG26" s="59">
        <f t="shared" ref="AG26:AK26" si="63">SUM(AG27:AG32)</f>
        <v>0</v>
      </c>
      <c r="AH26" s="59">
        <f t="shared" si="63"/>
        <v>0</v>
      </c>
      <c r="AI26" s="59">
        <f t="shared" si="63"/>
        <v>0</v>
      </c>
      <c r="AJ26" s="59">
        <f t="shared" si="63"/>
        <v>0</v>
      </c>
      <c r="AK26" s="59">
        <f t="shared" si="63"/>
        <v>0</v>
      </c>
      <c r="AL26" s="59">
        <f t="shared" ref="AL26" si="64">SUM(AL27:AL32)</f>
        <v>0</v>
      </c>
      <c r="AM26" s="59">
        <f t="shared" ref="AM26:AN26" si="65">SUM(AM27:AM32)</f>
        <v>0</v>
      </c>
      <c r="AN26" s="59">
        <f t="shared" si="65"/>
        <v>0</v>
      </c>
      <c r="AO26" s="59">
        <f t="shared" ref="AO26:AR26" si="66">SUM(AO27:AO32)</f>
        <v>0</v>
      </c>
      <c r="AP26" s="59">
        <f t="shared" si="66"/>
        <v>0</v>
      </c>
      <c r="AQ26" s="59">
        <f t="shared" si="66"/>
        <v>0</v>
      </c>
      <c r="AR26" s="59">
        <f t="shared" si="66"/>
        <v>0</v>
      </c>
      <c r="AS26" s="163">
        <f>SUM(AS27:AS36)</f>
        <v>3623</v>
      </c>
      <c r="AT26" s="163">
        <f t="shared" ref="AT26:AZ26" si="67">SUM(AT27:AT36)</f>
        <v>335</v>
      </c>
      <c r="AU26" s="163">
        <f t="shared" si="67"/>
        <v>0</v>
      </c>
      <c r="AV26" s="163">
        <f t="shared" si="67"/>
        <v>0</v>
      </c>
      <c r="AW26" s="163">
        <f t="shared" si="67"/>
        <v>0</v>
      </c>
      <c r="AX26" s="163">
        <f t="shared" si="67"/>
        <v>0</v>
      </c>
      <c r="AY26" s="163">
        <f t="shared" si="67"/>
        <v>225</v>
      </c>
      <c r="AZ26" s="163">
        <f t="shared" si="67"/>
        <v>0</v>
      </c>
      <c r="BA26" s="59">
        <f t="shared" ref="BA26:BH26" si="68">SUM(BA27:BA32)</f>
        <v>0</v>
      </c>
      <c r="BB26" s="59">
        <f t="shared" si="68"/>
        <v>0</v>
      </c>
      <c r="BC26" s="59">
        <f t="shared" si="68"/>
        <v>0</v>
      </c>
      <c r="BD26" s="59">
        <f t="shared" si="68"/>
        <v>0</v>
      </c>
      <c r="BE26" s="59">
        <f t="shared" si="68"/>
        <v>0</v>
      </c>
      <c r="BF26" s="59">
        <f t="shared" si="68"/>
        <v>0</v>
      </c>
      <c r="BG26" s="59">
        <f t="shared" si="68"/>
        <v>0</v>
      </c>
      <c r="BH26" s="59">
        <f t="shared" si="68"/>
        <v>0</v>
      </c>
      <c r="BI26" s="59">
        <f t="shared" ref="BI26:BJ26" si="69">SUM(BI27:BI32)</f>
        <v>0</v>
      </c>
      <c r="BJ26" s="59">
        <f t="shared" si="69"/>
        <v>0</v>
      </c>
      <c r="BK26" s="26"/>
      <c r="BL26" s="26"/>
      <c r="BM26" s="26"/>
      <c r="BN26" s="26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</row>
    <row r="27" spans="1:83" s="92" customFormat="1" ht="28.95" customHeight="1" x14ac:dyDescent="0.3">
      <c r="A27" s="87">
        <v>3.1</v>
      </c>
      <c r="B27" s="88" t="s">
        <v>88</v>
      </c>
      <c r="C27" s="89">
        <f>SUM(C28:C31)</f>
        <v>357</v>
      </c>
      <c r="D27" s="89">
        <f t="shared" ref="D27" si="70">SUM(D28:D31)</f>
        <v>1</v>
      </c>
      <c r="E27" s="93"/>
      <c r="F27" s="93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8"/>
      <c r="R27" s="138"/>
      <c r="S27" s="137"/>
      <c r="T27" s="137"/>
      <c r="U27" s="137"/>
      <c r="V27" s="137"/>
      <c r="W27" s="139"/>
      <c r="X27" s="139"/>
      <c r="Y27" s="139"/>
      <c r="Z27" s="139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9"/>
      <c r="AT27" s="139"/>
      <c r="AU27" s="139"/>
      <c r="AV27" s="139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90"/>
      <c r="BL27" s="90"/>
      <c r="BM27" s="90"/>
      <c r="BN27" s="90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</row>
    <row r="28" spans="1:83" s="159" customFormat="1" ht="28.95" customHeight="1" x14ac:dyDescent="0.25">
      <c r="A28" s="45"/>
      <c r="B28" s="20" t="s">
        <v>43</v>
      </c>
      <c r="C28" s="50">
        <v>77</v>
      </c>
      <c r="D28" s="50">
        <v>1</v>
      </c>
      <c r="E28" s="56"/>
      <c r="F28" s="56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124"/>
      <c r="R28" s="124"/>
      <c r="S28" s="48"/>
      <c r="T28" s="48"/>
      <c r="U28" s="48"/>
      <c r="V28" s="48"/>
      <c r="W28" s="123"/>
      <c r="X28" s="123"/>
      <c r="Y28" s="123"/>
      <c r="Z28" s="123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123"/>
      <c r="AT28" s="123"/>
      <c r="AU28" s="123"/>
      <c r="AV28" s="123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26"/>
      <c r="BL28" s="26"/>
      <c r="BM28" s="26"/>
      <c r="BN28" s="26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52"/>
      <c r="CB28" s="52"/>
      <c r="CC28" s="52"/>
      <c r="CD28" s="52"/>
      <c r="CE28" s="52"/>
    </row>
    <row r="29" spans="1:83" s="52" customFormat="1" ht="28.95" customHeight="1" x14ac:dyDescent="0.25">
      <c r="A29" s="45"/>
      <c r="B29" s="20" t="s">
        <v>97</v>
      </c>
      <c r="C29" s="50"/>
      <c r="D29" s="56"/>
      <c r="E29" s="56"/>
      <c r="F29" s="56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124"/>
      <c r="R29" s="124"/>
      <c r="S29" s="48"/>
      <c r="T29" s="48"/>
      <c r="U29" s="48"/>
      <c r="V29" s="48"/>
      <c r="W29" s="123"/>
      <c r="X29" s="123"/>
      <c r="Y29" s="123"/>
      <c r="Z29" s="123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123">
        <v>1714</v>
      </c>
      <c r="AT29" s="123">
        <v>8</v>
      </c>
      <c r="AU29" s="123"/>
      <c r="AV29" s="123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26"/>
      <c r="BL29" s="26"/>
      <c r="BM29" s="26"/>
      <c r="BN29" s="26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</row>
    <row r="30" spans="1:83" s="159" customFormat="1" ht="37.799999999999997" customHeight="1" x14ac:dyDescent="0.25">
      <c r="A30" s="45"/>
      <c r="B30" s="60" t="s">
        <v>44</v>
      </c>
      <c r="C30" s="2">
        <v>159</v>
      </c>
      <c r="D30" s="2">
        <v>0</v>
      </c>
      <c r="E30" s="2"/>
      <c r="F30" s="2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124"/>
      <c r="R30" s="124"/>
      <c r="S30" s="48"/>
      <c r="T30" s="48"/>
      <c r="U30" s="48"/>
      <c r="V30" s="48"/>
      <c r="W30" s="123"/>
      <c r="X30" s="123"/>
      <c r="Y30" s="123"/>
      <c r="Z30" s="123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123"/>
      <c r="AT30" s="123"/>
      <c r="AU30" s="123"/>
      <c r="AV30" s="123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26"/>
      <c r="BL30" s="26"/>
      <c r="BM30" s="26"/>
      <c r="BN30" s="26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52"/>
      <c r="CB30" s="52"/>
      <c r="CC30" s="52"/>
      <c r="CD30" s="52"/>
      <c r="CE30" s="52"/>
    </row>
    <row r="31" spans="1:83" s="159" customFormat="1" ht="42.6" customHeight="1" x14ac:dyDescent="0.25">
      <c r="A31" s="45"/>
      <c r="B31" s="167" t="s">
        <v>96</v>
      </c>
      <c r="C31" s="2">
        <f>98+23</f>
        <v>121</v>
      </c>
      <c r="D31" s="2">
        <v>0</v>
      </c>
      <c r="E31" s="2"/>
      <c r="F31" s="2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124"/>
      <c r="R31" s="124"/>
      <c r="S31" s="48"/>
      <c r="T31" s="48"/>
      <c r="U31" s="48"/>
      <c r="V31" s="48"/>
      <c r="W31" s="123"/>
      <c r="X31" s="123"/>
      <c r="Y31" s="123"/>
      <c r="Z31" s="123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123">
        <f>1584</f>
        <v>1584</v>
      </c>
      <c r="AT31" s="123">
        <v>327</v>
      </c>
      <c r="AU31" s="123"/>
      <c r="AV31" s="123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26"/>
      <c r="BL31" s="26"/>
      <c r="BM31" s="26"/>
      <c r="BN31" s="26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52"/>
      <c r="CB31" s="52"/>
      <c r="CC31" s="52"/>
      <c r="CD31" s="52"/>
      <c r="CE31" s="52"/>
    </row>
    <row r="32" spans="1:83" s="92" customFormat="1" ht="28.95" customHeight="1" x14ac:dyDescent="0.3">
      <c r="A32" s="87">
        <v>3.2</v>
      </c>
      <c r="B32" s="88" t="s">
        <v>89</v>
      </c>
      <c r="C32" s="89"/>
      <c r="D32" s="89"/>
      <c r="E32" s="89"/>
      <c r="F32" s="89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R32" s="138"/>
      <c r="S32" s="137"/>
      <c r="T32" s="137"/>
      <c r="U32" s="137"/>
      <c r="V32" s="137"/>
      <c r="W32" s="139"/>
      <c r="X32" s="139"/>
      <c r="Y32" s="139"/>
      <c r="Z32" s="139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9"/>
      <c r="AT32" s="139"/>
      <c r="AU32" s="139"/>
      <c r="AV32" s="139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90"/>
      <c r="BL32" s="90"/>
      <c r="BM32" s="90"/>
      <c r="BN32" s="90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</row>
    <row r="33" spans="1:83" s="159" customFormat="1" ht="40.049999999999997" customHeight="1" x14ac:dyDescent="0.25">
      <c r="A33" s="49"/>
      <c r="B33" s="20" t="s">
        <v>43</v>
      </c>
      <c r="C33" s="50">
        <v>30</v>
      </c>
      <c r="D33" s="50">
        <v>0</v>
      </c>
      <c r="E33" s="56"/>
      <c r="F33" s="56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124"/>
      <c r="R33" s="124"/>
      <c r="S33" s="48"/>
      <c r="T33" s="48"/>
      <c r="U33" s="48"/>
      <c r="V33" s="48"/>
      <c r="W33" s="123"/>
      <c r="X33" s="123"/>
      <c r="Y33" s="123"/>
      <c r="Z33" s="123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123"/>
      <c r="AT33" s="123"/>
      <c r="AU33" s="123"/>
      <c r="AV33" s="123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26"/>
      <c r="BL33" s="26"/>
      <c r="BM33" s="26"/>
      <c r="BN33" s="26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52"/>
      <c r="CB33" s="52"/>
      <c r="CC33" s="52"/>
      <c r="CD33" s="52"/>
      <c r="CE33" s="52"/>
    </row>
    <row r="34" spans="1:83" s="159" customFormat="1" ht="40.049999999999997" customHeight="1" x14ac:dyDescent="0.25">
      <c r="A34" s="49"/>
      <c r="B34" s="20" t="s">
        <v>97</v>
      </c>
      <c r="C34" s="50">
        <v>250</v>
      </c>
      <c r="D34" s="50">
        <v>0</v>
      </c>
      <c r="E34" s="56"/>
      <c r="F34" s="56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124"/>
      <c r="R34" s="124"/>
      <c r="S34" s="48"/>
      <c r="T34" s="48"/>
      <c r="U34" s="48"/>
      <c r="V34" s="48"/>
      <c r="W34" s="123"/>
      <c r="X34" s="123"/>
      <c r="Y34" s="123"/>
      <c r="Z34" s="123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123">
        <v>50</v>
      </c>
      <c r="AT34" s="123"/>
      <c r="AU34" s="123"/>
      <c r="AV34" s="123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26"/>
      <c r="BL34" s="26"/>
      <c r="BM34" s="26"/>
      <c r="BN34" s="26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52"/>
      <c r="CB34" s="52"/>
      <c r="CC34" s="52"/>
      <c r="CD34" s="52"/>
      <c r="CE34" s="52"/>
    </row>
    <row r="35" spans="1:83" s="5" customFormat="1" ht="42.6" customHeight="1" x14ac:dyDescent="0.25">
      <c r="A35" s="1"/>
      <c r="B35" s="60" t="s">
        <v>44</v>
      </c>
      <c r="C35" s="2"/>
      <c r="D35" s="2"/>
      <c r="E35" s="2"/>
      <c r="F35" s="2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1"/>
      <c r="S35" s="140"/>
      <c r="T35" s="140"/>
      <c r="U35" s="140"/>
      <c r="V35" s="140"/>
      <c r="W35" s="142"/>
      <c r="X35" s="142"/>
      <c r="Y35" s="142"/>
      <c r="Z35" s="142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2"/>
      <c r="AT35" s="142"/>
      <c r="AU35" s="142"/>
      <c r="AV35" s="142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3"/>
      <c r="BL35" s="3"/>
      <c r="BM35" s="3"/>
      <c r="BN35" s="3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83" s="160" customFormat="1" ht="49.8" customHeight="1" x14ac:dyDescent="0.25">
      <c r="A36" s="1"/>
      <c r="B36" s="167" t="s">
        <v>96</v>
      </c>
      <c r="C36" s="2">
        <v>440</v>
      </c>
      <c r="D36" s="2">
        <v>0</v>
      </c>
      <c r="E36" s="2"/>
      <c r="F36" s="2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1"/>
      <c r="R36" s="141"/>
      <c r="S36" s="140"/>
      <c r="T36" s="140"/>
      <c r="U36" s="140"/>
      <c r="V36" s="140"/>
      <c r="W36" s="142"/>
      <c r="X36" s="142"/>
      <c r="Y36" s="142"/>
      <c r="Z36" s="142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2">
        <v>275</v>
      </c>
      <c r="AT36" s="142"/>
      <c r="AU36" s="142"/>
      <c r="AV36" s="142"/>
      <c r="AW36" s="140"/>
      <c r="AX36" s="140"/>
      <c r="AY36" s="140">
        <v>225</v>
      </c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3"/>
      <c r="BL36" s="3"/>
      <c r="BM36" s="3"/>
      <c r="BN36" s="3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5"/>
      <c r="CB36" s="5"/>
      <c r="CC36" s="5"/>
      <c r="CD36" s="5"/>
      <c r="CE36" s="5"/>
    </row>
    <row r="37" spans="1:83" s="161" customFormat="1" ht="41.4" customHeight="1" x14ac:dyDescent="0.2">
      <c r="A37" s="6">
        <v>4</v>
      </c>
      <c r="B37" s="168" t="s">
        <v>90</v>
      </c>
      <c r="C37" s="7">
        <f>C38+C39</f>
        <v>2230</v>
      </c>
      <c r="D37" s="7">
        <f t="shared" ref="D37:L37" si="71">D38+D39</f>
        <v>0</v>
      </c>
      <c r="E37" s="7">
        <f t="shared" si="71"/>
        <v>0</v>
      </c>
      <c r="F37" s="7">
        <f t="shared" si="71"/>
        <v>0</v>
      </c>
      <c r="G37" s="7">
        <f t="shared" si="71"/>
        <v>0</v>
      </c>
      <c r="H37" s="7">
        <f t="shared" si="71"/>
        <v>0</v>
      </c>
      <c r="I37" s="7">
        <f t="shared" si="71"/>
        <v>0</v>
      </c>
      <c r="J37" s="7">
        <f t="shared" si="71"/>
        <v>0</v>
      </c>
      <c r="K37" s="7">
        <f t="shared" si="71"/>
        <v>0</v>
      </c>
      <c r="L37" s="7">
        <f t="shared" si="71"/>
        <v>0</v>
      </c>
      <c r="M37" s="7">
        <f t="shared" ref="M37" si="72">M38+M39</f>
        <v>0</v>
      </c>
      <c r="N37" s="7">
        <f t="shared" ref="N37" si="73">N38+N39</f>
        <v>0</v>
      </c>
      <c r="O37" s="7">
        <f t="shared" ref="O37" si="74">O38+O39</f>
        <v>0</v>
      </c>
      <c r="P37" s="7">
        <f t="shared" ref="P37" si="75">P38+P39</f>
        <v>0</v>
      </c>
      <c r="Q37" s="61">
        <f>Q38+Q39</f>
        <v>763.32</v>
      </c>
      <c r="R37" s="164">
        <f t="shared" ref="R37:X37" si="76">R38+R39</f>
        <v>451.48199999999997</v>
      </c>
      <c r="S37" s="8">
        <f t="shared" si="76"/>
        <v>1744</v>
      </c>
      <c r="T37" s="8">
        <f t="shared" si="76"/>
        <v>1744</v>
      </c>
      <c r="U37" s="61">
        <f t="shared" si="76"/>
        <v>0</v>
      </c>
      <c r="V37" s="61">
        <f t="shared" si="76"/>
        <v>0</v>
      </c>
      <c r="W37" s="143">
        <f t="shared" si="76"/>
        <v>0</v>
      </c>
      <c r="X37" s="143">
        <f t="shared" si="76"/>
        <v>0</v>
      </c>
      <c r="Y37" s="61">
        <f t="shared" ref="Y37" si="77">Y38+Y39</f>
        <v>0</v>
      </c>
      <c r="Z37" s="61">
        <f t="shared" ref="Z37" si="78">Z38+Z39</f>
        <v>0</v>
      </c>
      <c r="AA37" s="61">
        <f t="shared" ref="AA37" si="79">AA38+AA39</f>
        <v>687</v>
      </c>
      <c r="AB37" s="61">
        <f t="shared" ref="AB37" si="80">AB38+AB39</f>
        <v>0</v>
      </c>
      <c r="AC37" s="61">
        <f t="shared" ref="AC37" si="81">AC38+AC39</f>
        <v>0</v>
      </c>
      <c r="AD37" s="61">
        <f t="shared" ref="AD37" si="82">AD38+AD39</f>
        <v>0</v>
      </c>
      <c r="AE37" s="61">
        <f t="shared" ref="AE37" si="83">AE38+AE39</f>
        <v>0</v>
      </c>
      <c r="AF37" s="61">
        <f t="shared" ref="AF37" si="84">AF38+AF39</f>
        <v>0</v>
      </c>
      <c r="AG37" s="61">
        <f t="shared" ref="AG37" si="85">AG38+AG39</f>
        <v>0</v>
      </c>
      <c r="AH37" s="61">
        <f t="shared" ref="AH37" si="86">AH38+AH39</f>
        <v>0</v>
      </c>
      <c r="AI37" s="61">
        <f t="shared" ref="AI37" si="87">AI38+AI39</f>
        <v>0</v>
      </c>
      <c r="AJ37" s="61">
        <f t="shared" ref="AJ37" si="88">AJ38+AJ39</f>
        <v>0</v>
      </c>
      <c r="AK37" s="61">
        <f t="shared" ref="AK37" si="89">AK38+AK39</f>
        <v>0</v>
      </c>
      <c r="AL37" s="61">
        <f t="shared" ref="AL37" si="90">AL38+AL39</f>
        <v>0</v>
      </c>
      <c r="AM37" s="61">
        <f t="shared" ref="AM37" si="91">AM38+AM39</f>
        <v>0</v>
      </c>
      <c r="AN37" s="61">
        <f t="shared" ref="AN37" si="92">AN38+AN39</f>
        <v>0</v>
      </c>
      <c r="AO37" s="61">
        <f t="shared" ref="AO37" si="93">AO38+AO39</f>
        <v>0</v>
      </c>
      <c r="AP37" s="61">
        <f t="shared" ref="AP37" si="94">AP38+AP39</f>
        <v>0</v>
      </c>
      <c r="AQ37" s="61">
        <f t="shared" ref="AQ37" si="95">AQ38+AQ39</f>
        <v>0</v>
      </c>
      <c r="AR37" s="61">
        <f t="shared" ref="AR37" si="96">AR38+AR39</f>
        <v>0</v>
      </c>
      <c r="AS37" s="8">
        <f t="shared" ref="AS37" si="97">AS38+AS39</f>
        <v>1397</v>
      </c>
      <c r="AT37" s="165">
        <f t="shared" ref="AT37" si="98">AT38+AT39</f>
        <v>14</v>
      </c>
      <c r="AU37" s="143">
        <f t="shared" ref="AU37" si="99">AU38+AU39</f>
        <v>0</v>
      </c>
      <c r="AV37" s="143">
        <f t="shared" ref="AV37" si="100">AV38+AV39</f>
        <v>0</v>
      </c>
      <c r="AW37" s="61">
        <f t="shared" ref="AW37" si="101">AW38+AW39</f>
        <v>0</v>
      </c>
      <c r="AX37" s="61">
        <f t="shared" ref="AX37" si="102">AX38+AX39</f>
        <v>0</v>
      </c>
      <c r="AY37" s="61">
        <f t="shared" ref="AY37" si="103">AY38+AY39</f>
        <v>0</v>
      </c>
      <c r="AZ37" s="61">
        <f t="shared" ref="AZ37" si="104">AZ38+AZ39</f>
        <v>0</v>
      </c>
      <c r="BA37" s="61">
        <f t="shared" ref="BA37" si="105">BA38+BA39</f>
        <v>0</v>
      </c>
      <c r="BB37" s="61">
        <f t="shared" ref="BB37" si="106">BB38+BB39</f>
        <v>0</v>
      </c>
      <c r="BC37" s="61">
        <f t="shared" ref="BC37" si="107">BC38+BC39</f>
        <v>0</v>
      </c>
      <c r="BD37" s="61">
        <f t="shared" ref="BD37" si="108">BD38+BD39</f>
        <v>0</v>
      </c>
      <c r="BE37" s="61">
        <f t="shared" ref="BE37" si="109">BE38+BE39</f>
        <v>0</v>
      </c>
      <c r="BF37" s="61">
        <f t="shared" ref="BF37" si="110">BF38+BF39</f>
        <v>0</v>
      </c>
      <c r="BG37" s="61">
        <f t="shared" ref="BG37" si="111">BG38+BG39</f>
        <v>14751</v>
      </c>
      <c r="BH37" s="61">
        <f t="shared" ref="BH37" si="112">BH38+BH39</f>
        <v>1169</v>
      </c>
      <c r="BI37" s="61">
        <f t="shared" ref="BI37" si="113">BI38+BI39</f>
        <v>0</v>
      </c>
      <c r="BJ37" s="61">
        <f t="shared" ref="BJ37" si="114">BJ38+BJ39</f>
        <v>0</v>
      </c>
      <c r="BK37" s="9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1"/>
      <c r="CB37" s="11"/>
      <c r="CC37" s="11"/>
      <c r="CD37" s="11"/>
      <c r="CE37" s="11"/>
    </row>
    <row r="38" spans="1:83" s="160" customFormat="1" ht="27.6" customHeight="1" x14ac:dyDescent="0.25">
      <c r="A38" s="1">
        <v>4.0999999999999996</v>
      </c>
      <c r="B38" s="60" t="s">
        <v>91</v>
      </c>
      <c r="C38" s="2">
        <v>51</v>
      </c>
      <c r="D38" s="2"/>
      <c r="E38" s="2"/>
      <c r="F38" s="2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1">
        <v>0.32</v>
      </c>
      <c r="R38" s="141">
        <v>0.32</v>
      </c>
      <c r="S38" s="140">
        <v>557</v>
      </c>
      <c r="T38" s="140">
        <v>557</v>
      </c>
      <c r="U38" s="140"/>
      <c r="V38" s="140"/>
      <c r="W38" s="142"/>
      <c r="X38" s="142"/>
      <c r="Y38" s="142"/>
      <c r="Z38" s="142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2">
        <v>1397</v>
      </c>
      <c r="AT38" s="142">
        <v>14</v>
      </c>
      <c r="AU38" s="142"/>
      <c r="AV38" s="142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>
        <v>10091</v>
      </c>
      <c r="BH38" s="140">
        <v>865</v>
      </c>
      <c r="BI38" s="140"/>
      <c r="BJ38" s="140"/>
      <c r="BK38" s="3"/>
      <c r="BL38" s="3"/>
      <c r="BM38" s="3"/>
      <c r="BN38" s="3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5"/>
      <c r="CB38" s="5"/>
      <c r="CC38" s="5"/>
      <c r="CD38" s="5"/>
      <c r="CE38" s="5"/>
    </row>
    <row r="39" spans="1:83" s="160" customFormat="1" ht="27.6" customHeight="1" x14ac:dyDescent="0.25">
      <c r="A39" s="1">
        <v>4.2</v>
      </c>
      <c r="B39" s="60" t="s">
        <v>92</v>
      </c>
      <c r="C39" s="2">
        <v>2179</v>
      </c>
      <c r="D39" s="2"/>
      <c r="E39" s="2"/>
      <c r="F39" s="2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>
        <f>23+740</f>
        <v>763</v>
      </c>
      <c r="R39" s="166">
        <v>451.16199999999998</v>
      </c>
      <c r="S39" s="140">
        <f>23+1164</f>
        <v>1187</v>
      </c>
      <c r="T39" s="140">
        <f>23+1164</f>
        <v>1187</v>
      </c>
      <c r="U39" s="140"/>
      <c r="V39" s="140"/>
      <c r="W39" s="142"/>
      <c r="X39" s="142"/>
      <c r="Y39" s="142"/>
      <c r="Z39" s="142"/>
      <c r="AA39" s="140">
        <v>687</v>
      </c>
      <c r="AB39" s="140">
        <v>0</v>
      </c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2"/>
      <c r="AT39" s="142"/>
      <c r="AU39" s="142"/>
      <c r="AV39" s="142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>
        <v>4660</v>
      </c>
      <c r="BH39" s="140">
        <v>304</v>
      </c>
      <c r="BI39" s="140"/>
      <c r="BJ39" s="140"/>
      <c r="BK39" s="3"/>
      <c r="BL39" s="3"/>
      <c r="BM39" s="3"/>
      <c r="BN39" s="3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5"/>
      <c r="CB39" s="5"/>
      <c r="CC39" s="5"/>
      <c r="CD39" s="5"/>
      <c r="CE39" s="5"/>
    </row>
    <row r="40" spans="1:83" s="11" customFormat="1" ht="28.95" customHeight="1" x14ac:dyDescent="0.2">
      <c r="A40" s="6">
        <v>5</v>
      </c>
      <c r="B40" s="12" t="s">
        <v>45</v>
      </c>
      <c r="C40" s="8">
        <f t="shared" ref="C40:O40" si="115">C41+C42</f>
        <v>186290</v>
      </c>
      <c r="D40" s="8">
        <f t="shared" si="115"/>
        <v>10937</v>
      </c>
      <c r="E40" s="8">
        <f t="shared" si="115"/>
        <v>0</v>
      </c>
      <c r="F40" s="8">
        <f t="shared" si="115"/>
        <v>0</v>
      </c>
      <c r="G40" s="8">
        <f t="shared" si="115"/>
        <v>49000</v>
      </c>
      <c r="H40" s="8">
        <f t="shared" si="115"/>
        <v>5320</v>
      </c>
      <c r="I40" s="8">
        <f t="shared" si="115"/>
        <v>0</v>
      </c>
      <c r="J40" s="8">
        <f t="shared" si="115"/>
        <v>0</v>
      </c>
      <c r="K40" s="8">
        <f t="shared" si="115"/>
        <v>0</v>
      </c>
      <c r="L40" s="8">
        <f t="shared" si="115"/>
        <v>0</v>
      </c>
      <c r="M40" s="8">
        <f t="shared" si="115"/>
        <v>0</v>
      </c>
      <c r="N40" s="8">
        <f t="shared" si="115"/>
        <v>0</v>
      </c>
      <c r="O40" s="8">
        <f t="shared" si="115"/>
        <v>0</v>
      </c>
      <c r="P40" s="8">
        <f t="shared" ref="P40:AH40" si="116">P41+P42</f>
        <v>0</v>
      </c>
      <c r="Q40" s="61">
        <f t="shared" si="116"/>
        <v>0</v>
      </c>
      <c r="R40" s="61">
        <f t="shared" si="116"/>
        <v>0</v>
      </c>
      <c r="S40" s="8">
        <f t="shared" si="116"/>
        <v>0</v>
      </c>
      <c r="T40" s="8">
        <f t="shared" si="116"/>
        <v>0</v>
      </c>
      <c r="U40" s="8">
        <f t="shared" si="116"/>
        <v>0</v>
      </c>
      <c r="V40" s="8">
        <f t="shared" si="116"/>
        <v>0</v>
      </c>
      <c r="W40" s="144">
        <f t="shared" si="116"/>
        <v>402173</v>
      </c>
      <c r="X40" s="144">
        <f t="shared" si="116"/>
        <v>25780</v>
      </c>
      <c r="Y40" s="144">
        <f t="shared" si="116"/>
        <v>0</v>
      </c>
      <c r="Z40" s="144">
        <f t="shared" si="116"/>
        <v>0</v>
      </c>
      <c r="AA40" s="144">
        <f t="shared" si="116"/>
        <v>0</v>
      </c>
      <c r="AB40" s="144">
        <f t="shared" si="116"/>
        <v>0</v>
      </c>
      <c r="AC40" s="144">
        <f t="shared" si="116"/>
        <v>0</v>
      </c>
      <c r="AD40" s="144">
        <f t="shared" si="116"/>
        <v>0</v>
      </c>
      <c r="AE40" s="144">
        <f t="shared" si="116"/>
        <v>0</v>
      </c>
      <c r="AF40" s="144">
        <f t="shared" si="116"/>
        <v>0</v>
      </c>
      <c r="AG40" s="144">
        <f t="shared" si="116"/>
        <v>0</v>
      </c>
      <c r="AH40" s="144">
        <f t="shared" si="116"/>
        <v>0</v>
      </c>
      <c r="AI40" s="8">
        <f t="shared" ref="AI40:AJ40" si="117">AI41+AI42</f>
        <v>1351</v>
      </c>
      <c r="AJ40" s="8">
        <f t="shared" si="117"/>
        <v>754</v>
      </c>
      <c r="AK40" s="8">
        <f t="shared" ref="AK40:AL40" si="118">AK41+AK42</f>
        <v>0</v>
      </c>
      <c r="AL40" s="8">
        <f t="shared" si="118"/>
        <v>0</v>
      </c>
      <c r="AM40" s="8">
        <f t="shared" ref="AM40:AP40" si="119">AM41+AM42</f>
        <v>0</v>
      </c>
      <c r="AN40" s="8">
        <f t="shared" si="119"/>
        <v>0</v>
      </c>
      <c r="AO40" s="8">
        <f t="shared" si="119"/>
        <v>2200</v>
      </c>
      <c r="AP40" s="8">
        <f t="shared" si="119"/>
        <v>0</v>
      </c>
      <c r="AQ40" s="8">
        <f t="shared" ref="AQ40:AX40" si="120">AQ41+AQ42</f>
        <v>0</v>
      </c>
      <c r="AR40" s="8">
        <f t="shared" si="120"/>
        <v>0</v>
      </c>
      <c r="AS40" s="8">
        <f t="shared" si="120"/>
        <v>0</v>
      </c>
      <c r="AT40" s="8">
        <f t="shared" si="120"/>
        <v>0</v>
      </c>
      <c r="AU40" s="8">
        <f t="shared" si="120"/>
        <v>0</v>
      </c>
      <c r="AV40" s="8">
        <f t="shared" si="120"/>
        <v>0</v>
      </c>
      <c r="AW40" s="8">
        <f t="shared" si="120"/>
        <v>0</v>
      </c>
      <c r="AX40" s="8">
        <f t="shared" si="120"/>
        <v>0</v>
      </c>
      <c r="AY40" s="8">
        <f t="shared" ref="AY40:BF40" si="121">AY41+AY42</f>
        <v>0</v>
      </c>
      <c r="AZ40" s="8">
        <f t="shared" si="121"/>
        <v>0</v>
      </c>
      <c r="BA40" s="8">
        <f t="shared" si="121"/>
        <v>0</v>
      </c>
      <c r="BB40" s="8">
        <f t="shared" si="121"/>
        <v>0</v>
      </c>
      <c r="BC40" s="8">
        <f t="shared" si="121"/>
        <v>0</v>
      </c>
      <c r="BD40" s="8">
        <f t="shared" si="121"/>
        <v>0</v>
      </c>
      <c r="BE40" s="8">
        <f t="shared" si="121"/>
        <v>0</v>
      </c>
      <c r="BF40" s="8">
        <f t="shared" si="121"/>
        <v>0</v>
      </c>
      <c r="BG40" s="8">
        <f t="shared" ref="BG40:BJ40" si="122">BG41+BG42</f>
        <v>0</v>
      </c>
      <c r="BH40" s="8">
        <f t="shared" si="122"/>
        <v>0</v>
      </c>
      <c r="BI40" s="8">
        <f t="shared" si="122"/>
        <v>0</v>
      </c>
      <c r="BJ40" s="8">
        <f t="shared" si="122"/>
        <v>0</v>
      </c>
      <c r="BK40" s="9"/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1:83" s="5" customFormat="1" ht="20.25" customHeight="1" x14ac:dyDescent="0.25">
      <c r="A41" s="13">
        <v>5.0999999999999996</v>
      </c>
      <c r="B41" s="14" t="s">
        <v>93</v>
      </c>
      <c r="C41" s="15">
        <f>19076+1000</f>
        <v>20076</v>
      </c>
      <c r="D41" s="15">
        <v>10937</v>
      </c>
      <c r="E41" s="15"/>
      <c r="F41" s="1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6"/>
      <c r="R41" s="146"/>
      <c r="S41" s="145"/>
      <c r="T41" s="145"/>
      <c r="U41" s="145"/>
      <c r="V41" s="145"/>
      <c r="W41" s="147">
        <v>186673</v>
      </c>
      <c r="X41" s="147">
        <v>15027</v>
      </c>
      <c r="Y41" s="147"/>
      <c r="Z41" s="147"/>
      <c r="AA41" s="145"/>
      <c r="AB41" s="145"/>
      <c r="AC41" s="145"/>
      <c r="AD41" s="145"/>
      <c r="AE41" s="145"/>
      <c r="AF41" s="145"/>
      <c r="AG41" s="145"/>
      <c r="AH41" s="145"/>
      <c r="AI41" s="145">
        <v>1351</v>
      </c>
      <c r="AJ41" s="145">
        <v>754</v>
      </c>
      <c r="AK41" s="145"/>
      <c r="AL41" s="145"/>
      <c r="AM41" s="145"/>
      <c r="AN41" s="145"/>
      <c r="AO41" s="145"/>
      <c r="AP41" s="145"/>
      <c r="AQ41" s="145"/>
      <c r="AR41" s="145"/>
      <c r="AS41" s="147"/>
      <c r="AT41" s="147"/>
      <c r="AU41" s="147"/>
      <c r="AV41" s="147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3"/>
      <c r="BL41" s="3"/>
      <c r="BM41" s="3"/>
      <c r="BN41" s="3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83" s="5" customFormat="1" ht="28.5" customHeight="1" x14ac:dyDescent="0.25">
      <c r="A42" s="16">
        <v>5.2</v>
      </c>
      <c r="B42" s="17" t="s">
        <v>94</v>
      </c>
      <c r="C42" s="18">
        <v>166214</v>
      </c>
      <c r="D42" s="18"/>
      <c r="E42" s="18"/>
      <c r="F42" s="18"/>
      <c r="G42" s="148">
        <v>49000</v>
      </c>
      <c r="H42" s="148">
        <v>5320</v>
      </c>
      <c r="I42" s="148"/>
      <c r="J42" s="148"/>
      <c r="K42" s="148"/>
      <c r="L42" s="148"/>
      <c r="M42" s="148"/>
      <c r="N42" s="148"/>
      <c r="O42" s="148"/>
      <c r="P42" s="148"/>
      <c r="Q42" s="149"/>
      <c r="R42" s="149"/>
      <c r="S42" s="148"/>
      <c r="T42" s="148"/>
      <c r="U42" s="148"/>
      <c r="V42" s="148"/>
      <c r="W42" s="150">
        <v>215500</v>
      </c>
      <c r="X42" s="150">
        <v>10753</v>
      </c>
      <c r="Y42" s="150"/>
      <c r="Z42" s="150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>
        <v>2200</v>
      </c>
      <c r="AP42" s="148"/>
      <c r="AQ42" s="148"/>
      <c r="AR42" s="148"/>
      <c r="AS42" s="150"/>
      <c r="AT42" s="150"/>
      <c r="AU42" s="150"/>
      <c r="AV42" s="150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3"/>
      <c r="BL42" s="3"/>
      <c r="BM42" s="3"/>
      <c r="BN42" s="3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83" s="68" customFormat="1" ht="32.25" hidden="1" customHeight="1" x14ac:dyDescent="0.25">
      <c r="A43" s="62">
        <v>3</v>
      </c>
      <c r="B43" s="63" t="s">
        <v>46</v>
      </c>
      <c r="C43" s="64">
        <f t="shared" ref="C43:AU43" si="123">SUM(C44:C64)</f>
        <v>0</v>
      </c>
      <c r="D43" s="64"/>
      <c r="E43" s="64"/>
      <c r="F43" s="64"/>
      <c r="G43" s="64">
        <f t="shared" si="123"/>
        <v>0</v>
      </c>
      <c r="H43" s="64"/>
      <c r="I43" s="64">
        <f t="shared" si="123"/>
        <v>0</v>
      </c>
      <c r="J43" s="64"/>
      <c r="K43" s="64">
        <f t="shared" si="123"/>
        <v>0</v>
      </c>
      <c r="L43" s="64"/>
      <c r="M43" s="64">
        <f t="shared" si="123"/>
        <v>0</v>
      </c>
      <c r="N43" s="64"/>
      <c r="O43" s="64">
        <f t="shared" si="123"/>
        <v>0</v>
      </c>
      <c r="P43" s="64"/>
      <c r="Q43" s="151">
        <f t="shared" si="123"/>
        <v>0</v>
      </c>
      <c r="R43" s="151"/>
      <c r="S43" s="64">
        <f t="shared" si="123"/>
        <v>0</v>
      </c>
      <c r="T43" s="64"/>
      <c r="U43" s="64">
        <f t="shared" si="123"/>
        <v>0</v>
      </c>
      <c r="V43" s="64"/>
      <c r="W43" s="152">
        <f t="shared" si="123"/>
        <v>0</v>
      </c>
      <c r="X43" s="152"/>
      <c r="Y43" s="152">
        <f t="shared" si="123"/>
        <v>0</v>
      </c>
      <c r="Z43" s="152"/>
      <c r="AA43" s="64">
        <f t="shared" si="123"/>
        <v>0</v>
      </c>
      <c r="AB43" s="64"/>
      <c r="AC43" s="64">
        <f t="shared" si="123"/>
        <v>0</v>
      </c>
      <c r="AD43" s="64"/>
      <c r="AE43" s="64">
        <f t="shared" si="123"/>
        <v>0</v>
      </c>
      <c r="AF43" s="64"/>
      <c r="AG43" s="64">
        <f t="shared" si="123"/>
        <v>0</v>
      </c>
      <c r="AH43" s="64"/>
      <c r="AI43" s="64">
        <f t="shared" si="123"/>
        <v>0</v>
      </c>
      <c r="AJ43" s="64"/>
      <c r="AK43" s="64">
        <f t="shared" si="123"/>
        <v>0</v>
      </c>
      <c r="AL43" s="64"/>
      <c r="AM43" s="64">
        <f t="shared" si="123"/>
        <v>0</v>
      </c>
      <c r="AN43" s="64"/>
      <c r="AO43" s="64"/>
      <c r="AP43" s="64"/>
      <c r="AQ43" s="64">
        <f t="shared" si="123"/>
        <v>0</v>
      </c>
      <c r="AR43" s="64"/>
      <c r="AS43" s="152">
        <f t="shared" si="123"/>
        <v>0</v>
      </c>
      <c r="AT43" s="152"/>
      <c r="AU43" s="152">
        <f t="shared" si="123"/>
        <v>0</v>
      </c>
      <c r="AV43" s="152"/>
      <c r="AW43" s="64">
        <f t="shared" ref="AW43" si="124">SUM(AW44:AW64)</f>
        <v>0</v>
      </c>
      <c r="AX43" s="64"/>
      <c r="AY43" s="64">
        <f t="shared" ref="AY43" si="125">SUM(AY44:AY64)</f>
        <v>0</v>
      </c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5">
        <f>SUM(C43:BJ43)</f>
        <v>0</v>
      </c>
      <c r="BL43" s="65"/>
      <c r="BM43" s="65"/>
      <c r="BN43" s="65"/>
      <c r="BO43" s="66">
        <f>SUM(C43:BJ43)</f>
        <v>0</v>
      </c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</row>
    <row r="44" spans="1:83" s="75" customFormat="1" ht="36" hidden="1" customHeight="1" x14ac:dyDescent="0.25">
      <c r="A44" s="49">
        <v>3.1</v>
      </c>
      <c r="B44" s="69" t="s">
        <v>47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153"/>
      <c r="R44" s="153"/>
      <c r="S44" s="70"/>
      <c r="T44" s="70"/>
      <c r="U44" s="70"/>
      <c r="V44" s="70"/>
      <c r="W44" s="154"/>
      <c r="X44" s="154"/>
      <c r="Y44" s="154"/>
      <c r="Z44" s="154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154"/>
      <c r="AT44" s="154"/>
      <c r="AU44" s="154"/>
      <c r="AV44" s="154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1">
        <v>1500</v>
      </c>
      <c r="BL44" s="71"/>
      <c r="BM44" s="71"/>
      <c r="BN44" s="71"/>
      <c r="BO44" s="72"/>
      <c r="BP44" s="73"/>
      <c r="BQ44" s="74"/>
      <c r="BR44" s="74"/>
      <c r="BS44" s="74"/>
      <c r="BT44" s="74"/>
      <c r="BU44" s="74"/>
      <c r="BV44" s="74"/>
      <c r="BW44" s="74"/>
      <c r="BX44" s="74"/>
      <c r="BY44" s="74"/>
      <c r="BZ44" s="74"/>
    </row>
    <row r="45" spans="1:83" s="75" customFormat="1" ht="31.5" hidden="1" customHeight="1" x14ac:dyDescent="0.25">
      <c r="A45" s="49"/>
      <c r="B45" s="76" t="s">
        <v>48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153"/>
      <c r="R45" s="153"/>
      <c r="S45" s="70"/>
      <c r="T45" s="70"/>
      <c r="U45" s="70"/>
      <c r="V45" s="70"/>
      <c r="W45" s="154"/>
      <c r="X45" s="154"/>
      <c r="Y45" s="154"/>
      <c r="Z45" s="154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154"/>
      <c r="AT45" s="154"/>
      <c r="AU45" s="154"/>
      <c r="AV45" s="154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1">
        <v>850</v>
      </c>
      <c r="BL45" s="71"/>
      <c r="BM45" s="71"/>
      <c r="BN45" s="71"/>
      <c r="BO45" s="72"/>
      <c r="BP45" s="77">
        <f>BK44+BK45</f>
        <v>2350</v>
      </c>
      <c r="BQ45" s="74"/>
      <c r="BR45" s="74"/>
      <c r="BS45" s="74"/>
      <c r="BT45" s="74"/>
      <c r="BU45" s="74"/>
      <c r="BV45" s="74"/>
      <c r="BW45" s="74"/>
      <c r="BX45" s="74"/>
      <c r="BY45" s="74"/>
      <c r="BZ45" s="74"/>
    </row>
    <row r="46" spans="1:83" s="75" customFormat="1" ht="24" hidden="1" customHeight="1" x14ac:dyDescent="0.25">
      <c r="A46" s="49"/>
      <c r="B46" s="76" t="s">
        <v>49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153"/>
      <c r="R46" s="153"/>
      <c r="S46" s="70"/>
      <c r="T46" s="70"/>
      <c r="U46" s="70"/>
      <c r="V46" s="70"/>
      <c r="W46" s="154"/>
      <c r="X46" s="154"/>
      <c r="Y46" s="154"/>
      <c r="Z46" s="154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154"/>
      <c r="AT46" s="154"/>
      <c r="AU46" s="154"/>
      <c r="AV46" s="154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1">
        <f>SUM(BK43:BK45)</f>
        <v>2350</v>
      </c>
      <c r="BL46" s="71"/>
      <c r="BM46" s="71"/>
      <c r="BN46" s="71"/>
      <c r="BO46" s="72"/>
      <c r="BP46" s="73"/>
      <c r="BQ46" s="74"/>
      <c r="BR46" s="74"/>
      <c r="BS46" s="74"/>
      <c r="BT46" s="74"/>
      <c r="BU46" s="74"/>
      <c r="BV46" s="74"/>
      <c r="BW46" s="74"/>
      <c r="BX46" s="74"/>
      <c r="BY46" s="74"/>
      <c r="BZ46" s="74"/>
    </row>
    <row r="47" spans="1:83" s="75" customFormat="1" ht="20.25" hidden="1" customHeight="1" x14ac:dyDescent="0.25">
      <c r="A47" s="49"/>
      <c r="B47" s="76" t="s">
        <v>50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153"/>
      <c r="R47" s="153"/>
      <c r="S47" s="70"/>
      <c r="T47" s="70"/>
      <c r="U47" s="70"/>
      <c r="V47" s="70"/>
      <c r="W47" s="154"/>
      <c r="X47" s="154"/>
      <c r="Y47" s="154"/>
      <c r="Z47" s="154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154"/>
      <c r="AT47" s="154"/>
      <c r="AU47" s="154"/>
      <c r="AV47" s="154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1"/>
      <c r="BL47" s="71"/>
      <c r="BM47" s="71"/>
      <c r="BN47" s="71"/>
      <c r="BO47" s="72"/>
      <c r="BP47" s="73"/>
      <c r="BQ47" s="74"/>
      <c r="BR47" s="74"/>
      <c r="BS47" s="74"/>
      <c r="BT47" s="74"/>
      <c r="BU47" s="74"/>
      <c r="BV47" s="74"/>
      <c r="BW47" s="74"/>
      <c r="BX47" s="74"/>
      <c r="BY47" s="74"/>
      <c r="BZ47" s="74"/>
    </row>
    <row r="48" spans="1:83" s="75" customFormat="1" ht="22.5" hidden="1" customHeight="1" x14ac:dyDescent="0.25">
      <c r="A48" s="49"/>
      <c r="B48" s="76" t="s">
        <v>51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153"/>
      <c r="R48" s="153"/>
      <c r="S48" s="70"/>
      <c r="T48" s="70"/>
      <c r="U48" s="70"/>
      <c r="V48" s="70"/>
      <c r="W48" s="154"/>
      <c r="X48" s="154"/>
      <c r="Y48" s="154"/>
      <c r="Z48" s="154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154"/>
      <c r="AT48" s="154"/>
      <c r="AU48" s="154"/>
      <c r="AV48" s="154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1"/>
      <c r="BL48" s="71"/>
      <c r="BM48" s="71"/>
      <c r="BN48" s="71"/>
      <c r="BO48" s="72"/>
      <c r="BP48" s="73"/>
      <c r="BQ48" s="74"/>
      <c r="BR48" s="74"/>
      <c r="BS48" s="74"/>
      <c r="BT48" s="74"/>
      <c r="BU48" s="74"/>
      <c r="BV48" s="74"/>
      <c r="BW48" s="74"/>
      <c r="BX48" s="74"/>
      <c r="BY48" s="74"/>
      <c r="BZ48" s="74"/>
    </row>
    <row r="49" spans="1:78" s="75" customFormat="1" ht="24" hidden="1" customHeight="1" x14ac:dyDescent="0.25">
      <c r="A49" s="49"/>
      <c r="B49" s="76" t="s">
        <v>52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153"/>
      <c r="R49" s="153"/>
      <c r="S49" s="70"/>
      <c r="T49" s="70"/>
      <c r="U49" s="70"/>
      <c r="V49" s="70"/>
      <c r="W49" s="154"/>
      <c r="X49" s="154"/>
      <c r="Y49" s="154"/>
      <c r="Z49" s="154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154"/>
      <c r="AT49" s="154"/>
      <c r="AU49" s="154"/>
      <c r="AV49" s="154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1"/>
      <c r="BL49" s="71"/>
      <c r="BM49" s="71"/>
      <c r="BN49" s="71"/>
      <c r="BO49" s="72"/>
      <c r="BP49" s="73"/>
      <c r="BQ49" s="74"/>
      <c r="BR49" s="74"/>
      <c r="BS49" s="74"/>
      <c r="BT49" s="74"/>
      <c r="BU49" s="74"/>
      <c r="BV49" s="74"/>
      <c r="BW49" s="74"/>
      <c r="BX49" s="74"/>
      <c r="BY49" s="74"/>
      <c r="BZ49" s="74"/>
    </row>
    <row r="50" spans="1:78" s="75" customFormat="1" ht="31.5" hidden="1" customHeight="1" x14ac:dyDescent="0.25">
      <c r="A50" s="49"/>
      <c r="B50" s="76" t="s">
        <v>53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153"/>
      <c r="R50" s="153"/>
      <c r="S50" s="70"/>
      <c r="T50" s="70"/>
      <c r="U50" s="70"/>
      <c r="V50" s="70"/>
      <c r="W50" s="154"/>
      <c r="X50" s="154"/>
      <c r="Y50" s="154"/>
      <c r="Z50" s="154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154"/>
      <c r="AT50" s="154"/>
      <c r="AU50" s="154"/>
      <c r="AV50" s="154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1">
        <f>AS47+AS48+AS52+AS54</f>
        <v>0</v>
      </c>
      <c r="BL50" s="71"/>
      <c r="BM50" s="71"/>
      <c r="BN50" s="71"/>
      <c r="BO50" s="72"/>
      <c r="BP50" s="73"/>
      <c r="BQ50" s="74"/>
      <c r="BR50" s="74"/>
      <c r="BS50" s="74"/>
      <c r="BT50" s="74"/>
      <c r="BU50" s="74"/>
      <c r="BV50" s="74"/>
      <c r="BW50" s="74"/>
      <c r="BX50" s="74"/>
      <c r="BY50" s="74"/>
      <c r="BZ50" s="74"/>
    </row>
    <row r="51" spans="1:78" s="75" customFormat="1" ht="30.75" hidden="1" customHeight="1" x14ac:dyDescent="0.25">
      <c r="A51" s="49"/>
      <c r="B51" s="76" t="s">
        <v>54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53"/>
      <c r="R51" s="153"/>
      <c r="S51" s="70"/>
      <c r="T51" s="70"/>
      <c r="U51" s="70"/>
      <c r="V51" s="70"/>
      <c r="W51" s="154"/>
      <c r="X51" s="154"/>
      <c r="Y51" s="154"/>
      <c r="Z51" s="154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154"/>
      <c r="AT51" s="154"/>
      <c r="AU51" s="154"/>
      <c r="AV51" s="154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1"/>
      <c r="BL51" s="71"/>
      <c r="BM51" s="71"/>
      <c r="BN51" s="71"/>
      <c r="BO51" s="72"/>
      <c r="BP51" s="73"/>
      <c r="BQ51" s="74"/>
      <c r="BR51" s="74"/>
      <c r="BS51" s="74"/>
      <c r="BT51" s="74"/>
      <c r="BU51" s="74"/>
      <c r="BV51" s="74"/>
      <c r="BW51" s="74"/>
      <c r="BX51" s="74"/>
      <c r="BY51" s="74"/>
      <c r="BZ51" s="74"/>
    </row>
    <row r="52" spans="1:78" s="75" customFormat="1" ht="21.75" hidden="1" customHeight="1" x14ac:dyDescent="0.25">
      <c r="A52" s="49"/>
      <c r="B52" s="76" t="s">
        <v>55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153"/>
      <c r="R52" s="153"/>
      <c r="S52" s="70"/>
      <c r="T52" s="70"/>
      <c r="U52" s="70"/>
      <c r="V52" s="70"/>
      <c r="W52" s="154"/>
      <c r="X52" s="154"/>
      <c r="Y52" s="154"/>
      <c r="Z52" s="154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154"/>
      <c r="AT52" s="154"/>
      <c r="AU52" s="154"/>
      <c r="AV52" s="154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1"/>
      <c r="BL52" s="71"/>
      <c r="BM52" s="71"/>
      <c r="BN52" s="71"/>
      <c r="BO52" s="72"/>
      <c r="BP52" s="73"/>
      <c r="BQ52" s="74"/>
      <c r="BR52" s="74"/>
      <c r="BS52" s="74"/>
      <c r="BT52" s="74"/>
      <c r="BU52" s="74"/>
      <c r="BV52" s="74"/>
      <c r="BW52" s="74"/>
      <c r="BX52" s="74"/>
      <c r="BY52" s="74"/>
      <c r="BZ52" s="74"/>
    </row>
    <row r="53" spans="1:78" s="75" customFormat="1" ht="21" hidden="1" customHeight="1" x14ac:dyDescent="0.25">
      <c r="A53" s="49"/>
      <c r="B53" s="76" t="s">
        <v>56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153"/>
      <c r="R53" s="153"/>
      <c r="S53" s="70"/>
      <c r="T53" s="70"/>
      <c r="U53" s="70"/>
      <c r="V53" s="70"/>
      <c r="W53" s="154"/>
      <c r="X53" s="154"/>
      <c r="Y53" s="154"/>
      <c r="Z53" s="154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154"/>
      <c r="AT53" s="154"/>
      <c r="AU53" s="154"/>
      <c r="AV53" s="154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1"/>
      <c r="BL53" s="71"/>
      <c r="BM53" s="71"/>
      <c r="BN53" s="71"/>
      <c r="BO53" s="72"/>
      <c r="BP53" s="73"/>
      <c r="BQ53" s="74"/>
      <c r="BR53" s="74"/>
      <c r="BS53" s="74"/>
      <c r="BT53" s="74"/>
      <c r="BU53" s="74"/>
      <c r="BV53" s="74"/>
      <c r="BW53" s="74"/>
      <c r="BX53" s="74"/>
      <c r="BY53" s="74"/>
      <c r="BZ53" s="74"/>
    </row>
    <row r="54" spans="1:78" s="75" customFormat="1" ht="34.5" hidden="1" customHeight="1" x14ac:dyDescent="0.25">
      <c r="A54" s="49"/>
      <c r="B54" s="76" t="s">
        <v>57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153"/>
      <c r="R54" s="153"/>
      <c r="S54" s="70"/>
      <c r="T54" s="70"/>
      <c r="U54" s="70"/>
      <c r="V54" s="70"/>
      <c r="W54" s="154"/>
      <c r="X54" s="154"/>
      <c r="Y54" s="154"/>
      <c r="Z54" s="154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154"/>
      <c r="AT54" s="154"/>
      <c r="AU54" s="154"/>
      <c r="AV54" s="154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1"/>
      <c r="BL54" s="71"/>
      <c r="BM54" s="71"/>
      <c r="BN54" s="71"/>
      <c r="BO54" s="72"/>
      <c r="BP54" s="73"/>
      <c r="BQ54" s="74"/>
      <c r="BR54" s="74"/>
      <c r="BS54" s="74"/>
      <c r="BT54" s="74"/>
      <c r="BU54" s="74"/>
      <c r="BV54" s="74"/>
      <c r="BW54" s="74"/>
      <c r="BX54" s="74"/>
      <c r="BY54" s="74"/>
      <c r="BZ54" s="74"/>
    </row>
    <row r="55" spans="1:78" s="75" customFormat="1" ht="19.5" hidden="1" customHeight="1" x14ac:dyDescent="0.25">
      <c r="A55" s="35">
        <v>3.2</v>
      </c>
      <c r="B55" s="69" t="s">
        <v>58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153"/>
      <c r="R55" s="153"/>
      <c r="S55" s="70"/>
      <c r="T55" s="70"/>
      <c r="U55" s="70"/>
      <c r="V55" s="70"/>
      <c r="W55" s="154"/>
      <c r="X55" s="154"/>
      <c r="Y55" s="154"/>
      <c r="Z55" s="154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154"/>
      <c r="AT55" s="154"/>
      <c r="AU55" s="154"/>
      <c r="AV55" s="154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1"/>
      <c r="BL55" s="71"/>
      <c r="BM55" s="71"/>
      <c r="BN55" s="71"/>
      <c r="BO55" s="72"/>
      <c r="BP55" s="73"/>
      <c r="BQ55" s="74"/>
      <c r="BR55" s="74"/>
      <c r="BS55" s="74"/>
      <c r="BT55" s="74"/>
      <c r="BU55" s="74"/>
      <c r="BV55" s="74"/>
      <c r="BW55" s="74"/>
      <c r="BX55" s="74"/>
      <c r="BY55" s="74"/>
      <c r="BZ55" s="74"/>
    </row>
    <row r="56" spans="1:78" s="52" customFormat="1" ht="19.5" hidden="1" customHeight="1" x14ac:dyDescent="0.25">
      <c r="A56" s="49">
        <v>3.3</v>
      </c>
      <c r="B56" s="78" t="s">
        <v>59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153"/>
      <c r="R56" s="153"/>
      <c r="S56" s="70"/>
      <c r="T56" s="70"/>
      <c r="U56" s="70"/>
      <c r="V56" s="70"/>
      <c r="W56" s="154"/>
      <c r="X56" s="154"/>
      <c r="Y56" s="154"/>
      <c r="Z56" s="154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154"/>
      <c r="AT56" s="154"/>
      <c r="AU56" s="154"/>
      <c r="AV56" s="154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1"/>
      <c r="BL56" s="71"/>
      <c r="BM56" s="71"/>
      <c r="BN56" s="71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</row>
    <row r="57" spans="1:78" s="52" customFormat="1" ht="19.5" hidden="1" customHeight="1" x14ac:dyDescent="0.25">
      <c r="A57" s="49" t="s">
        <v>60</v>
      </c>
      <c r="B57" s="78" t="s">
        <v>61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153"/>
      <c r="R57" s="153"/>
      <c r="S57" s="70"/>
      <c r="T57" s="70"/>
      <c r="U57" s="70"/>
      <c r="V57" s="70"/>
      <c r="W57" s="154"/>
      <c r="X57" s="154"/>
      <c r="Y57" s="154"/>
      <c r="Z57" s="154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154"/>
      <c r="AT57" s="154"/>
      <c r="AU57" s="154"/>
      <c r="AV57" s="154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1"/>
      <c r="BL57" s="71"/>
      <c r="BM57" s="71"/>
      <c r="BN57" s="71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</row>
    <row r="58" spans="1:78" s="52" customFormat="1" ht="19.5" hidden="1" customHeight="1" x14ac:dyDescent="0.25">
      <c r="A58" s="49" t="s">
        <v>62</v>
      </c>
      <c r="B58" s="78" t="s">
        <v>63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153"/>
      <c r="R58" s="153"/>
      <c r="S58" s="70"/>
      <c r="T58" s="70"/>
      <c r="U58" s="70"/>
      <c r="V58" s="70"/>
      <c r="W58" s="154"/>
      <c r="X58" s="154"/>
      <c r="Y58" s="154"/>
      <c r="Z58" s="154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154"/>
      <c r="AT58" s="154"/>
      <c r="AU58" s="154"/>
      <c r="AV58" s="154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1"/>
      <c r="BL58" s="71"/>
      <c r="BM58" s="71"/>
      <c r="BN58" s="71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</row>
    <row r="59" spans="1:78" s="52" customFormat="1" ht="26.4" hidden="1" x14ac:dyDescent="0.25">
      <c r="A59" s="49" t="s">
        <v>64</v>
      </c>
      <c r="B59" s="19" t="s">
        <v>65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153"/>
      <c r="R59" s="153"/>
      <c r="S59" s="70"/>
      <c r="T59" s="70"/>
      <c r="U59" s="70"/>
      <c r="V59" s="70"/>
      <c r="W59" s="154"/>
      <c r="X59" s="154"/>
      <c r="Y59" s="154"/>
      <c r="Z59" s="154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154"/>
      <c r="AT59" s="154"/>
      <c r="AU59" s="154"/>
      <c r="AV59" s="154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1"/>
      <c r="BL59" s="71"/>
      <c r="BM59" s="71"/>
      <c r="BN59" s="71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</row>
    <row r="60" spans="1:78" s="52" customFormat="1" ht="18.75" hidden="1" customHeight="1" x14ac:dyDescent="0.25">
      <c r="A60" s="49">
        <v>3.4</v>
      </c>
      <c r="B60" s="78" t="s">
        <v>66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153"/>
      <c r="R60" s="153"/>
      <c r="S60" s="70"/>
      <c r="T60" s="70"/>
      <c r="U60" s="70"/>
      <c r="V60" s="70"/>
      <c r="W60" s="154"/>
      <c r="X60" s="154"/>
      <c r="Y60" s="154"/>
      <c r="Z60" s="154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154"/>
      <c r="AT60" s="154"/>
      <c r="AU60" s="154"/>
      <c r="AV60" s="154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1"/>
      <c r="BL60" s="71"/>
      <c r="BM60" s="71"/>
      <c r="BN60" s="71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</row>
    <row r="61" spans="1:78" s="52" customFormat="1" ht="18.75" hidden="1" customHeight="1" x14ac:dyDescent="0.25">
      <c r="A61" s="49">
        <v>3.5</v>
      </c>
      <c r="B61" s="78" t="s">
        <v>67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153"/>
      <c r="R61" s="153"/>
      <c r="S61" s="70"/>
      <c r="T61" s="70"/>
      <c r="U61" s="70"/>
      <c r="V61" s="70"/>
      <c r="W61" s="154"/>
      <c r="X61" s="154"/>
      <c r="Y61" s="154"/>
      <c r="Z61" s="154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154"/>
      <c r="AT61" s="154"/>
      <c r="AU61" s="154"/>
      <c r="AV61" s="154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1"/>
      <c r="BL61" s="71"/>
      <c r="BM61" s="71"/>
      <c r="BN61" s="71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</row>
    <row r="62" spans="1:78" s="52" customFormat="1" ht="18.75" hidden="1" customHeight="1" x14ac:dyDescent="0.25">
      <c r="A62" s="49">
        <v>3.6</v>
      </c>
      <c r="B62" s="78" t="s">
        <v>68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153"/>
      <c r="R62" s="153"/>
      <c r="S62" s="70"/>
      <c r="T62" s="70"/>
      <c r="U62" s="70"/>
      <c r="V62" s="70"/>
      <c r="W62" s="154"/>
      <c r="X62" s="154"/>
      <c r="Y62" s="154"/>
      <c r="Z62" s="154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154"/>
      <c r="AT62" s="154"/>
      <c r="AU62" s="154"/>
      <c r="AV62" s="154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1"/>
      <c r="BL62" s="71"/>
      <c r="BM62" s="71"/>
      <c r="BN62" s="71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</row>
    <row r="63" spans="1:78" s="52" customFormat="1" ht="18.75" hidden="1" customHeight="1" x14ac:dyDescent="0.25">
      <c r="A63" s="49">
        <v>3.7</v>
      </c>
      <c r="B63" s="78" t="s">
        <v>69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153"/>
      <c r="R63" s="153"/>
      <c r="S63" s="70"/>
      <c r="T63" s="70"/>
      <c r="U63" s="70"/>
      <c r="V63" s="70"/>
      <c r="W63" s="154"/>
      <c r="X63" s="154"/>
      <c r="Y63" s="154"/>
      <c r="Z63" s="154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154"/>
      <c r="AT63" s="154"/>
      <c r="AU63" s="154"/>
      <c r="AV63" s="154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1"/>
      <c r="BL63" s="71"/>
      <c r="BM63" s="71"/>
      <c r="BN63" s="71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</row>
    <row r="64" spans="1:78" s="52" customFormat="1" ht="27" hidden="1" customHeight="1" x14ac:dyDescent="0.25">
      <c r="A64" s="79">
        <v>3.8</v>
      </c>
      <c r="B64" s="80" t="s">
        <v>70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5"/>
      <c r="R64" s="155"/>
      <c r="S64" s="81"/>
      <c r="T64" s="81"/>
      <c r="U64" s="81"/>
      <c r="V64" s="81"/>
      <c r="W64" s="156"/>
      <c r="X64" s="156"/>
      <c r="Y64" s="156"/>
      <c r="Z64" s="156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156"/>
      <c r="AT64" s="156"/>
      <c r="AU64" s="156"/>
      <c r="AV64" s="156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71"/>
      <c r="BL64" s="71"/>
      <c r="BM64" s="71"/>
      <c r="BN64" s="71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</row>
    <row r="65" spans="1:68" ht="26.4" hidden="1" x14ac:dyDescent="0.35">
      <c r="A65" s="82">
        <v>4</v>
      </c>
      <c r="B65" s="83" t="s">
        <v>71</v>
      </c>
      <c r="C65" s="84">
        <f t="shared" ref="C65:AY65" si="126">SUM(C66:C88)</f>
        <v>0</v>
      </c>
      <c r="D65" s="84"/>
      <c r="E65" s="84"/>
      <c r="F65" s="84"/>
      <c r="G65" s="84">
        <f t="shared" si="126"/>
        <v>0</v>
      </c>
      <c r="H65" s="84"/>
      <c r="I65" s="84">
        <f t="shared" si="126"/>
        <v>0</v>
      </c>
      <c r="J65" s="84"/>
      <c r="K65" s="84">
        <f t="shared" si="126"/>
        <v>0</v>
      </c>
      <c r="L65" s="84"/>
      <c r="M65" s="84">
        <f t="shared" si="126"/>
        <v>0</v>
      </c>
      <c r="N65" s="84"/>
      <c r="O65" s="84">
        <f t="shared" si="126"/>
        <v>0</v>
      </c>
      <c r="P65" s="84"/>
      <c r="Q65" s="157">
        <f t="shared" si="126"/>
        <v>0</v>
      </c>
      <c r="R65" s="157"/>
      <c r="S65" s="84">
        <f t="shared" si="126"/>
        <v>0</v>
      </c>
      <c r="T65" s="84"/>
      <c r="U65" s="84">
        <f t="shared" si="126"/>
        <v>0</v>
      </c>
      <c r="V65" s="84"/>
      <c r="W65" s="158">
        <f t="shared" si="126"/>
        <v>0</v>
      </c>
      <c r="X65" s="158"/>
      <c r="Y65" s="158">
        <f t="shared" si="126"/>
        <v>0</v>
      </c>
      <c r="Z65" s="158"/>
      <c r="AA65" s="84">
        <f t="shared" si="126"/>
        <v>0</v>
      </c>
      <c r="AB65" s="84"/>
      <c r="AC65" s="84">
        <f t="shared" si="126"/>
        <v>0</v>
      </c>
      <c r="AD65" s="84"/>
      <c r="AE65" s="84">
        <f t="shared" si="126"/>
        <v>0</v>
      </c>
      <c r="AF65" s="84"/>
      <c r="AG65" s="84">
        <f t="shared" si="126"/>
        <v>0</v>
      </c>
      <c r="AH65" s="84"/>
      <c r="AI65" s="84">
        <f t="shared" si="126"/>
        <v>0</v>
      </c>
      <c r="AJ65" s="84"/>
      <c r="AK65" s="84">
        <f t="shared" si="126"/>
        <v>0</v>
      </c>
      <c r="AL65" s="84"/>
      <c r="AM65" s="84">
        <f t="shared" si="126"/>
        <v>0</v>
      </c>
      <c r="AN65" s="84"/>
      <c r="AO65" s="84"/>
      <c r="AP65" s="84"/>
      <c r="AQ65" s="84">
        <f t="shared" si="126"/>
        <v>0</v>
      </c>
      <c r="AR65" s="84"/>
      <c r="AS65" s="158">
        <f t="shared" si="126"/>
        <v>0</v>
      </c>
      <c r="AT65" s="158"/>
      <c r="AU65" s="158">
        <f t="shared" si="126"/>
        <v>0</v>
      </c>
      <c r="AV65" s="158"/>
      <c r="AW65" s="84">
        <f t="shared" si="126"/>
        <v>0</v>
      </c>
      <c r="AX65" s="84"/>
      <c r="AY65" s="84">
        <f t="shared" si="126"/>
        <v>0</v>
      </c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65"/>
      <c r="BL65" s="65"/>
      <c r="BM65" s="65"/>
      <c r="BN65" s="65"/>
      <c r="BO65" s="43">
        <f>SUM(C65:BJ65)</f>
        <v>0</v>
      </c>
      <c r="BP65" s="29"/>
    </row>
    <row r="66" spans="1:68" ht="33.75" hidden="1" customHeight="1" x14ac:dyDescent="0.35">
      <c r="A66" s="49">
        <v>3.1</v>
      </c>
      <c r="B66" s="69" t="s">
        <v>47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153"/>
      <c r="R66" s="153"/>
      <c r="S66" s="70"/>
      <c r="T66" s="70"/>
      <c r="U66" s="70"/>
      <c r="V66" s="70"/>
      <c r="W66" s="154"/>
      <c r="X66" s="154"/>
      <c r="Y66" s="154"/>
      <c r="Z66" s="154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154"/>
      <c r="AT66" s="154"/>
      <c r="AU66" s="154"/>
      <c r="AV66" s="154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1"/>
      <c r="BL66" s="71"/>
      <c r="BM66" s="71"/>
      <c r="BN66" s="71"/>
      <c r="BO66" s="29"/>
      <c r="BP66" s="29"/>
    </row>
    <row r="67" spans="1:68" ht="17.25" hidden="1" customHeight="1" x14ac:dyDescent="0.35">
      <c r="A67" s="49"/>
      <c r="B67" s="76" t="s">
        <v>72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153"/>
      <c r="R67" s="153"/>
      <c r="S67" s="70"/>
      <c r="T67" s="70"/>
      <c r="U67" s="70"/>
      <c r="V67" s="70"/>
      <c r="W67" s="154"/>
      <c r="X67" s="154"/>
      <c r="Y67" s="154"/>
      <c r="Z67" s="154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154"/>
      <c r="AT67" s="154"/>
      <c r="AU67" s="154"/>
      <c r="AV67" s="154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1"/>
      <c r="BL67" s="71"/>
      <c r="BM67" s="71"/>
      <c r="BN67" s="71"/>
    </row>
    <row r="68" spans="1:68" ht="16.5" hidden="1" customHeight="1" x14ac:dyDescent="0.35">
      <c r="A68" s="49"/>
      <c r="B68" s="76" t="s">
        <v>49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153"/>
      <c r="R68" s="153"/>
      <c r="S68" s="70"/>
      <c r="T68" s="70"/>
      <c r="U68" s="70"/>
      <c r="V68" s="70"/>
      <c r="W68" s="154"/>
      <c r="X68" s="154"/>
      <c r="Y68" s="154"/>
      <c r="Z68" s="154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154"/>
      <c r="AT68" s="154"/>
      <c r="AU68" s="154"/>
      <c r="AV68" s="154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1"/>
      <c r="BL68" s="71"/>
      <c r="BM68" s="71"/>
      <c r="BN68" s="71"/>
    </row>
    <row r="69" spans="1:68" ht="16.5" hidden="1" customHeight="1" x14ac:dyDescent="0.35">
      <c r="A69" s="49"/>
      <c r="B69" s="76" t="s">
        <v>50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153"/>
      <c r="R69" s="153"/>
      <c r="S69" s="70"/>
      <c r="T69" s="70"/>
      <c r="U69" s="70"/>
      <c r="V69" s="70"/>
      <c r="W69" s="154"/>
      <c r="X69" s="154"/>
      <c r="Y69" s="154"/>
      <c r="Z69" s="154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154"/>
      <c r="AT69" s="154"/>
      <c r="AU69" s="154"/>
      <c r="AV69" s="154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1"/>
      <c r="BL69" s="71"/>
      <c r="BM69" s="71"/>
      <c r="BN69" s="71"/>
    </row>
    <row r="70" spans="1:68" ht="16.5" hidden="1" customHeight="1" x14ac:dyDescent="0.35">
      <c r="A70" s="49"/>
      <c r="B70" s="76" t="s">
        <v>51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153"/>
      <c r="R70" s="153"/>
      <c r="S70" s="70"/>
      <c r="T70" s="70"/>
      <c r="U70" s="70"/>
      <c r="V70" s="70"/>
      <c r="W70" s="154"/>
      <c r="X70" s="154"/>
      <c r="Y70" s="154"/>
      <c r="Z70" s="154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154"/>
      <c r="AT70" s="154"/>
      <c r="AU70" s="154"/>
      <c r="AV70" s="154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1"/>
      <c r="BL70" s="71"/>
      <c r="BM70" s="71"/>
      <c r="BN70" s="71"/>
    </row>
    <row r="71" spans="1:68" hidden="1" x14ac:dyDescent="0.35">
      <c r="A71" s="49"/>
      <c r="B71" s="76" t="s">
        <v>73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153"/>
      <c r="R71" s="153"/>
      <c r="S71" s="70"/>
      <c r="T71" s="70"/>
      <c r="U71" s="70"/>
      <c r="V71" s="70"/>
      <c r="W71" s="154"/>
      <c r="X71" s="154"/>
      <c r="Y71" s="154"/>
      <c r="Z71" s="154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154"/>
      <c r="AT71" s="154"/>
      <c r="AU71" s="154"/>
      <c r="AV71" s="154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1"/>
      <c r="BL71" s="71"/>
      <c r="BM71" s="71"/>
      <c r="BN71" s="71"/>
    </row>
    <row r="72" spans="1:68" hidden="1" x14ac:dyDescent="0.35">
      <c r="A72" s="49"/>
      <c r="B72" s="76" t="s">
        <v>74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153"/>
      <c r="R72" s="153"/>
      <c r="S72" s="70"/>
      <c r="T72" s="70"/>
      <c r="U72" s="70"/>
      <c r="V72" s="70"/>
      <c r="W72" s="154"/>
      <c r="X72" s="154"/>
      <c r="Y72" s="154"/>
      <c r="Z72" s="154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154"/>
      <c r="AT72" s="154"/>
      <c r="AU72" s="154"/>
      <c r="AV72" s="154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1"/>
      <c r="BL72" s="71"/>
      <c r="BM72" s="71"/>
      <c r="BN72" s="71"/>
    </row>
    <row r="73" spans="1:68" hidden="1" x14ac:dyDescent="0.35">
      <c r="A73" s="49"/>
      <c r="B73" s="76" t="s">
        <v>75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153"/>
      <c r="R73" s="153"/>
      <c r="S73" s="70"/>
      <c r="T73" s="70"/>
      <c r="U73" s="70"/>
      <c r="V73" s="70"/>
      <c r="W73" s="154"/>
      <c r="X73" s="154"/>
      <c r="Y73" s="154"/>
      <c r="Z73" s="154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154"/>
      <c r="AT73" s="154"/>
      <c r="AU73" s="154"/>
      <c r="AV73" s="154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1"/>
      <c r="BL73" s="71"/>
      <c r="BM73" s="71"/>
      <c r="BN73" s="71"/>
    </row>
    <row r="74" spans="1:68" ht="16.5" hidden="1" customHeight="1" x14ac:dyDescent="0.35">
      <c r="A74" s="49"/>
      <c r="B74" s="76" t="s">
        <v>76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153"/>
      <c r="R74" s="153"/>
      <c r="S74" s="70"/>
      <c r="T74" s="70"/>
      <c r="U74" s="70"/>
      <c r="V74" s="70"/>
      <c r="W74" s="154"/>
      <c r="X74" s="154"/>
      <c r="Y74" s="154"/>
      <c r="Z74" s="154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154"/>
      <c r="AT74" s="154"/>
      <c r="AU74" s="154"/>
      <c r="AV74" s="154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1"/>
      <c r="BL74" s="71"/>
      <c r="BM74" s="71"/>
      <c r="BN74" s="71"/>
    </row>
    <row r="75" spans="1:68" hidden="1" x14ac:dyDescent="0.35">
      <c r="A75" s="49"/>
      <c r="B75" s="76" t="s">
        <v>56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153"/>
      <c r="R75" s="153"/>
      <c r="S75" s="70"/>
      <c r="T75" s="70"/>
      <c r="U75" s="70"/>
      <c r="V75" s="70"/>
      <c r="W75" s="154"/>
      <c r="X75" s="154"/>
      <c r="Y75" s="154"/>
      <c r="Z75" s="154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154"/>
      <c r="AT75" s="154"/>
      <c r="AU75" s="154"/>
      <c r="AV75" s="154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1"/>
      <c r="BL75" s="71"/>
      <c r="BM75" s="71"/>
      <c r="BN75" s="71"/>
    </row>
    <row r="76" spans="1:68" hidden="1" x14ac:dyDescent="0.35">
      <c r="A76" s="49"/>
      <c r="B76" s="76" t="s">
        <v>77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153"/>
      <c r="R76" s="153"/>
      <c r="S76" s="70"/>
      <c r="T76" s="70"/>
      <c r="U76" s="70"/>
      <c r="V76" s="70"/>
      <c r="W76" s="154"/>
      <c r="X76" s="154"/>
      <c r="Y76" s="154"/>
      <c r="Z76" s="154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154"/>
      <c r="AT76" s="154"/>
      <c r="AU76" s="154"/>
      <c r="AV76" s="154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1"/>
      <c r="BL76" s="71"/>
      <c r="BM76" s="71"/>
      <c r="BN76" s="71"/>
    </row>
    <row r="77" spans="1:68" hidden="1" x14ac:dyDescent="0.35">
      <c r="A77" s="35">
        <v>3.2</v>
      </c>
      <c r="B77" s="69" t="s">
        <v>58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153"/>
      <c r="R77" s="153"/>
      <c r="S77" s="70"/>
      <c r="T77" s="70"/>
      <c r="U77" s="70"/>
      <c r="V77" s="70"/>
      <c r="W77" s="154"/>
      <c r="X77" s="154"/>
      <c r="Y77" s="154"/>
      <c r="Z77" s="154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154"/>
      <c r="AT77" s="154"/>
      <c r="AU77" s="154"/>
      <c r="AV77" s="154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1"/>
      <c r="BL77" s="71"/>
      <c r="BM77" s="71"/>
      <c r="BN77" s="71"/>
    </row>
    <row r="78" spans="1:68" hidden="1" x14ac:dyDescent="0.35">
      <c r="A78" s="49">
        <v>3.3</v>
      </c>
      <c r="B78" s="78" t="s">
        <v>59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153"/>
      <c r="R78" s="153"/>
      <c r="S78" s="70"/>
      <c r="T78" s="70"/>
      <c r="U78" s="70"/>
      <c r="V78" s="70"/>
      <c r="W78" s="154"/>
      <c r="X78" s="154"/>
      <c r="Y78" s="154"/>
      <c r="Z78" s="154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154"/>
      <c r="AT78" s="154"/>
      <c r="AU78" s="154"/>
      <c r="AV78" s="154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1"/>
      <c r="BL78" s="71"/>
      <c r="BM78" s="71"/>
      <c r="BN78" s="71"/>
    </row>
    <row r="79" spans="1:68" hidden="1" x14ac:dyDescent="0.35">
      <c r="A79" s="49" t="s">
        <v>60</v>
      </c>
      <c r="B79" s="78" t="s">
        <v>61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153"/>
      <c r="R79" s="153"/>
      <c r="S79" s="70"/>
      <c r="T79" s="70"/>
      <c r="U79" s="70"/>
      <c r="V79" s="70"/>
      <c r="W79" s="154"/>
      <c r="X79" s="154"/>
      <c r="Y79" s="154"/>
      <c r="Z79" s="154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154"/>
      <c r="AT79" s="154"/>
      <c r="AU79" s="154"/>
      <c r="AV79" s="154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1"/>
      <c r="BL79" s="71"/>
      <c r="BM79" s="71"/>
      <c r="BN79" s="71"/>
    </row>
    <row r="80" spans="1:68" hidden="1" x14ac:dyDescent="0.35">
      <c r="A80" s="49" t="s">
        <v>62</v>
      </c>
      <c r="B80" s="78" t="s">
        <v>63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153"/>
      <c r="R80" s="153"/>
      <c r="S80" s="70"/>
      <c r="T80" s="70"/>
      <c r="U80" s="70"/>
      <c r="V80" s="70"/>
      <c r="W80" s="154"/>
      <c r="X80" s="154"/>
      <c r="Y80" s="154"/>
      <c r="Z80" s="154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154"/>
      <c r="AT80" s="154"/>
      <c r="AU80" s="154"/>
      <c r="AV80" s="154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1"/>
      <c r="BL80" s="71"/>
      <c r="BM80" s="71"/>
      <c r="BN80" s="71"/>
    </row>
    <row r="81" spans="1:66" hidden="1" x14ac:dyDescent="0.35">
      <c r="A81" s="49" t="s">
        <v>64</v>
      </c>
      <c r="B81" s="19" t="s">
        <v>78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153"/>
      <c r="R81" s="153"/>
      <c r="S81" s="70"/>
      <c r="T81" s="70"/>
      <c r="U81" s="70"/>
      <c r="V81" s="70"/>
      <c r="W81" s="154"/>
      <c r="X81" s="154"/>
      <c r="Y81" s="154"/>
      <c r="Z81" s="154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154"/>
      <c r="AT81" s="154"/>
      <c r="AU81" s="154"/>
      <c r="AV81" s="154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1"/>
      <c r="BL81" s="71"/>
      <c r="BM81" s="71"/>
      <c r="BN81" s="71"/>
    </row>
    <row r="82" spans="1:66" ht="21.75" hidden="1" customHeight="1" x14ac:dyDescent="0.35">
      <c r="A82" s="49" t="s">
        <v>79</v>
      </c>
      <c r="B82" s="19" t="s">
        <v>80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153"/>
      <c r="R82" s="153"/>
      <c r="S82" s="70"/>
      <c r="T82" s="70"/>
      <c r="U82" s="70"/>
      <c r="V82" s="70"/>
      <c r="W82" s="154"/>
      <c r="X82" s="154"/>
      <c r="Y82" s="154"/>
      <c r="Z82" s="154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154"/>
      <c r="AT82" s="154"/>
      <c r="AU82" s="154"/>
      <c r="AV82" s="154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1"/>
      <c r="BL82" s="71"/>
      <c r="BM82" s="71"/>
      <c r="BN82" s="71"/>
    </row>
    <row r="83" spans="1:66" ht="26.25" hidden="1" customHeight="1" x14ac:dyDescent="0.35">
      <c r="A83" s="49" t="s">
        <v>81</v>
      </c>
      <c r="B83" s="19" t="s">
        <v>82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153"/>
      <c r="R83" s="153"/>
      <c r="S83" s="70"/>
      <c r="T83" s="70"/>
      <c r="U83" s="70"/>
      <c r="V83" s="70"/>
      <c r="W83" s="154"/>
      <c r="X83" s="154"/>
      <c r="Y83" s="154"/>
      <c r="Z83" s="154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154"/>
      <c r="AT83" s="154"/>
      <c r="AU83" s="154"/>
      <c r="AV83" s="154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1"/>
      <c r="BL83" s="71"/>
      <c r="BM83" s="71"/>
      <c r="BN83" s="71"/>
    </row>
    <row r="84" spans="1:66" hidden="1" x14ac:dyDescent="0.35">
      <c r="A84" s="49">
        <v>3.4</v>
      </c>
      <c r="B84" s="78" t="s">
        <v>66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153"/>
      <c r="R84" s="153"/>
      <c r="S84" s="70"/>
      <c r="T84" s="70"/>
      <c r="U84" s="70"/>
      <c r="V84" s="70"/>
      <c r="W84" s="154"/>
      <c r="X84" s="154"/>
      <c r="Y84" s="154"/>
      <c r="Z84" s="154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154"/>
      <c r="AT84" s="154"/>
      <c r="AU84" s="154"/>
      <c r="AV84" s="154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1"/>
      <c r="BL84" s="71"/>
      <c r="BM84" s="71"/>
      <c r="BN84" s="71"/>
    </row>
    <row r="85" spans="1:66" hidden="1" x14ac:dyDescent="0.35">
      <c r="A85" s="49">
        <v>3.5</v>
      </c>
      <c r="B85" s="78" t="s">
        <v>67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153"/>
      <c r="R85" s="153"/>
      <c r="S85" s="70"/>
      <c r="T85" s="70"/>
      <c r="U85" s="70"/>
      <c r="V85" s="70"/>
      <c r="W85" s="154"/>
      <c r="X85" s="154"/>
      <c r="Y85" s="154"/>
      <c r="Z85" s="154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154"/>
      <c r="AT85" s="154"/>
      <c r="AU85" s="154"/>
      <c r="AV85" s="154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1"/>
      <c r="BL85" s="71"/>
      <c r="BM85" s="71"/>
      <c r="BN85" s="71"/>
    </row>
    <row r="86" spans="1:66" hidden="1" x14ac:dyDescent="0.35">
      <c r="A86" s="49">
        <v>3.6</v>
      </c>
      <c r="B86" s="78" t="s">
        <v>68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153"/>
      <c r="R86" s="153"/>
      <c r="S86" s="70"/>
      <c r="T86" s="70"/>
      <c r="U86" s="70"/>
      <c r="V86" s="70"/>
      <c r="W86" s="154"/>
      <c r="X86" s="154"/>
      <c r="Y86" s="154"/>
      <c r="Z86" s="154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154"/>
      <c r="AT86" s="154"/>
      <c r="AU86" s="154"/>
      <c r="AV86" s="154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1"/>
      <c r="BL86" s="71"/>
      <c r="BM86" s="71"/>
      <c r="BN86" s="71"/>
    </row>
    <row r="87" spans="1:66" hidden="1" x14ac:dyDescent="0.35">
      <c r="A87" s="49">
        <v>3.7</v>
      </c>
      <c r="B87" s="78" t="s">
        <v>69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153"/>
      <c r="R87" s="153"/>
      <c r="S87" s="70"/>
      <c r="T87" s="70"/>
      <c r="U87" s="70"/>
      <c r="V87" s="70"/>
      <c r="W87" s="154"/>
      <c r="X87" s="154"/>
      <c r="Y87" s="154"/>
      <c r="Z87" s="154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154"/>
      <c r="AT87" s="154"/>
      <c r="AU87" s="154"/>
      <c r="AV87" s="154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1"/>
      <c r="BL87" s="71"/>
      <c r="BM87" s="71"/>
      <c r="BN87" s="71"/>
    </row>
    <row r="88" spans="1:66" ht="22.5" hidden="1" customHeight="1" x14ac:dyDescent="0.35">
      <c r="A88" s="79">
        <v>3.8</v>
      </c>
      <c r="B88" s="80" t="s">
        <v>70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155"/>
      <c r="R88" s="155"/>
      <c r="S88" s="81"/>
      <c r="T88" s="81"/>
      <c r="U88" s="81"/>
      <c r="V88" s="81"/>
      <c r="W88" s="156"/>
      <c r="X88" s="156"/>
      <c r="Y88" s="156"/>
      <c r="Z88" s="156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156"/>
      <c r="AT88" s="156"/>
      <c r="AU88" s="156"/>
      <c r="AV88" s="156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71"/>
      <c r="BL88" s="71"/>
      <c r="BM88" s="71"/>
      <c r="BN88" s="71"/>
    </row>
  </sheetData>
  <mergeCells count="43">
    <mergeCell ref="BI5:BJ5"/>
    <mergeCell ref="BE5:BF5"/>
    <mergeCell ref="BA5:BB5"/>
    <mergeCell ref="BC5:BD5"/>
    <mergeCell ref="AO5:AP5"/>
    <mergeCell ref="AQ5:AR5"/>
    <mergeCell ref="AS5:AT5"/>
    <mergeCell ref="BG5:BH5"/>
    <mergeCell ref="AU5:AV5"/>
    <mergeCell ref="AW5:AX5"/>
    <mergeCell ref="AY5:AZ5"/>
    <mergeCell ref="P4:R4"/>
    <mergeCell ref="AU4:AV4"/>
    <mergeCell ref="BC4:BD4"/>
    <mergeCell ref="AA5:AB5"/>
    <mergeCell ref="AC5:AD5"/>
    <mergeCell ref="AE5:AF5"/>
    <mergeCell ref="Q5:R5"/>
    <mergeCell ref="S5:T5"/>
    <mergeCell ref="U5:V5"/>
    <mergeCell ref="W5:X5"/>
    <mergeCell ref="Y5:Z5"/>
    <mergeCell ref="AI5:AJ5"/>
    <mergeCell ref="AK5:AL5"/>
    <mergeCell ref="U4:V4"/>
    <mergeCell ref="AD4:AF4"/>
    <mergeCell ref="AM4:AN4"/>
    <mergeCell ref="AP4:AQ4"/>
    <mergeCell ref="BH4:BJ4"/>
    <mergeCell ref="C5:D5"/>
    <mergeCell ref="A1:B1"/>
    <mergeCell ref="A2:N2"/>
    <mergeCell ref="A3:N3"/>
    <mergeCell ref="G5:H5"/>
    <mergeCell ref="I5:J5"/>
    <mergeCell ref="K5:L5"/>
    <mergeCell ref="M5:N5"/>
    <mergeCell ref="E5:F5"/>
    <mergeCell ref="K4:L4"/>
    <mergeCell ref="AG5:AH5"/>
    <mergeCell ref="O5:P5"/>
    <mergeCell ref="AM5:AN5"/>
    <mergeCell ref="W4:AA4"/>
  </mergeCells>
  <phoneticPr fontId="7" type="noConversion"/>
  <pageMargins left="0.11811023622047245" right="0.11811023622047245" top="0.11811023622047245" bottom="0.1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QUY 3</vt:lpstr>
      <vt:lpstr>'QUY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Hien</dc:creator>
  <cp:lastModifiedBy>LeHien</cp:lastModifiedBy>
  <cp:lastPrinted>2025-10-14T03:15:32Z</cp:lastPrinted>
  <dcterms:created xsi:type="dcterms:W3CDTF">2018-04-04T09:11:00Z</dcterms:created>
  <dcterms:modified xsi:type="dcterms:W3CDTF">2026-01-29T01:59:36Z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5077EEE020AA4B738C071FC26DD5B352_12</vt:lpwstr>
  </property>
  <property fmtid="{D5CDD505-2E9C-101B-9397-08002B2CF9AE}" pid="3" name="KSOProductBuildVer">
    <vt:lpwstr>1033-12.2.0.13489</vt:lpwstr>
  </property>
</Properties>
</file>